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330" windowWidth="22350" windowHeight="9840"/>
  </bookViews>
  <sheets>
    <sheet name="ΤΜΗΜΑ 3" sheetId="8" r:id="rId1"/>
  </sheets>
  <definedNames>
    <definedName name="_xlnm.Print_Area" localSheetId="0">'ΤΜΗΜΑ 3'!$A$1:$O$81</definedName>
    <definedName name="_xlnm.Print_Titles" localSheetId="0">'ΤΜΗΜΑ 3'!$1:$5</definedName>
  </definedNames>
  <calcPr calcId="145621"/>
</workbook>
</file>

<file path=xl/calcChain.xml><?xml version="1.0" encoding="utf-8"?>
<calcChain xmlns="http://schemas.openxmlformats.org/spreadsheetml/2006/main">
  <c r="H6" i="8" l="1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K69" i="8" l="1"/>
  <c r="L69" i="8" s="1"/>
  <c r="M69" i="8" s="1"/>
  <c r="K68" i="8"/>
  <c r="L68" i="8" s="1"/>
  <c r="M68" i="8" s="1"/>
  <c r="K67" i="8"/>
  <c r="L67" i="8" s="1"/>
  <c r="M67" i="8" s="1"/>
  <c r="N67" i="8" s="1"/>
  <c r="K66" i="8"/>
  <c r="L66" i="8" s="1"/>
  <c r="M66" i="8" s="1"/>
  <c r="N66" i="8" s="1"/>
  <c r="K65" i="8"/>
  <c r="L65" i="8" s="1"/>
  <c r="M65" i="8" s="1"/>
  <c r="K64" i="8"/>
  <c r="L64" i="8" s="1"/>
  <c r="M64" i="8" s="1"/>
  <c r="K63" i="8"/>
  <c r="L63" i="8" s="1"/>
  <c r="M63" i="8" s="1"/>
  <c r="K62" i="8"/>
  <c r="L62" i="8" s="1"/>
  <c r="M62" i="8" s="1"/>
  <c r="K61" i="8"/>
  <c r="L61" i="8" s="1"/>
  <c r="M61" i="8" s="1"/>
  <c r="K60" i="8"/>
  <c r="L60" i="8" s="1"/>
  <c r="M60" i="8" s="1"/>
  <c r="K59" i="8"/>
  <c r="L59" i="8" s="1"/>
  <c r="M59" i="8" s="1"/>
  <c r="K58" i="8"/>
  <c r="L58" i="8" s="1"/>
  <c r="M58" i="8" s="1"/>
  <c r="K57" i="8"/>
  <c r="L57" i="8" s="1"/>
  <c r="M57" i="8" s="1"/>
  <c r="K56" i="8"/>
  <c r="L56" i="8" s="1"/>
  <c r="M56" i="8" s="1"/>
  <c r="K55" i="8"/>
  <c r="L55" i="8" s="1"/>
  <c r="M55" i="8" s="1"/>
  <c r="K54" i="8"/>
  <c r="L54" i="8" s="1"/>
  <c r="M54" i="8" s="1"/>
  <c r="K53" i="8"/>
  <c r="L53" i="8" s="1"/>
  <c r="M53" i="8" s="1"/>
  <c r="K52" i="8"/>
  <c r="L52" i="8" s="1"/>
  <c r="M52" i="8" s="1"/>
  <c r="K51" i="8"/>
  <c r="L51" i="8" s="1"/>
  <c r="M51" i="8" s="1"/>
  <c r="K50" i="8"/>
  <c r="L50" i="8" s="1"/>
  <c r="M50" i="8" s="1"/>
  <c r="K49" i="8"/>
  <c r="L49" i="8" s="1"/>
  <c r="M49" i="8" s="1"/>
  <c r="K48" i="8"/>
  <c r="L48" i="8" s="1"/>
  <c r="M48" i="8" s="1"/>
  <c r="K47" i="8"/>
  <c r="L47" i="8" s="1"/>
  <c r="M47" i="8" s="1"/>
  <c r="K46" i="8"/>
  <c r="L46" i="8" s="1"/>
  <c r="M46" i="8" s="1"/>
  <c r="K45" i="8"/>
  <c r="L45" i="8" s="1"/>
  <c r="M45" i="8" s="1"/>
  <c r="K44" i="8"/>
  <c r="L44" i="8" s="1"/>
  <c r="M44" i="8" s="1"/>
  <c r="K43" i="8"/>
  <c r="L43" i="8" s="1"/>
  <c r="M43" i="8" s="1"/>
  <c r="K42" i="8"/>
  <c r="L42" i="8" s="1"/>
  <c r="M42" i="8" s="1"/>
  <c r="K41" i="8"/>
  <c r="L41" i="8" s="1"/>
  <c r="M41" i="8" s="1"/>
  <c r="K40" i="8"/>
  <c r="L40" i="8" s="1"/>
  <c r="M40" i="8" s="1"/>
  <c r="K39" i="8"/>
  <c r="L39" i="8" s="1"/>
  <c r="M39" i="8" s="1"/>
  <c r="K38" i="8"/>
  <c r="L38" i="8" s="1"/>
  <c r="M38" i="8" s="1"/>
  <c r="K37" i="8"/>
  <c r="L37" i="8" s="1"/>
  <c r="M37" i="8" s="1"/>
  <c r="K36" i="8"/>
  <c r="L36" i="8" s="1"/>
  <c r="M36" i="8" s="1"/>
  <c r="K35" i="8"/>
  <c r="L35" i="8" s="1"/>
  <c r="M35" i="8" s="1"/>
  <c r="K34" i="8"/>
  <c r="L34" i="8" s="1"/>
  <c r="M34" i="8" s="1"/>
  <c r="K33" i="8"/>
  <c r="L33" i="8" s="1"/>
  <c r="M33" i="8" s="1"/>
  <c r="K32" i="8"/>
  <c r="L32" i="8" s="1"/>
  <c r="M32" i="8" s="1"/>
  <c r="K31" i="8"/>
  <c r="L31" i="8" s="1"/>
  <c r="M31" i="8" s="1"/>
  <c r="K30" i="8"/>
  <c r="L30" i="8" s="1"/>
  <c r="M30" i="8" s="1"/>
  <c r="K29" i="8"/>
  <c r="L29" i="8" s="1"/>
  <c r="M29" i="8" s="1"/>
  <c r="K28" i="8"/>
  <c r="L28" i="8" s="1"/>
  <c r="M28" i="8" s="1"/>
  <c r="K27" i="8"/>
  <c r="L27" i="8" s="1"/>
  <c r="M27" i="8" s="1"/>
  <c r="K26" i="8"/>
  <c r="L26" i="8" s="1"/>
  <c r="M26" i="8" s="1"/>
  <c r="K25" i="8"/>
  <c r="L25" i="8" s="1"/>
  <c r="M25" i="8" s="1"/>
  <c r="K24" i="8"/>
  <c r="L24" i="8" s="1"/>
  <c r="M24" i="8" s="1"/>
  <c r="K23" i="8"/>
  <c r="L23" i="8" s="1"/>
  <c r="M23" i="8" s="1"/>
  <c r="K22" i="8"/>
  <c r="L22" i="8" s="1"/>
  <c r="M22" i="8" s="1"/>
  <c r="K21" i="8"/>
  <c r="L21" i="8" s="1"/>
  <c r="M21" i="8" s="1"/>
  <c r="K20" i="8"/>
  <c r="L20" i="8" s="1"/>
  <c r="M20" i="8" s="1"/>
  <c r="K19" i="8"/>
  <c r="L19" i="8" s="1"/>
  <c r="M19" i="8" s="1"/>
  <c r="K18" i="8"/>
  <c r="L18" i="8" s="1"/>
  <c r="M18" i="8" s="1"/>
  <c r="K17" i="8"/>
  <c r="L17" i="8" s="1"/>
  <c r="M17" i="8" s="1"/>
  <c r="K16" i="8"/>
  <c r="L16" i="8" s="1"/>
  <c r="M16" i="8" s="1"/>
  <c r="K15" i="8"/>
  <c r="L15" i="8" s="1"/>
  <c r="M15" i="8" s="1"/>
  <c r="K14" i="8"/>
  <c r="L14" i="8" s="1"/>
  <c r="M14" i="8" s="1"/>
  <c r="K13" i="8"/>
  <c r="L13" i="8" s="1"/>
  <c r="M13" i="8" s="1"/>
  <c r="K12" i="8"/>
  <c r="L12" i="8" s="1"/>
  <c r="M12" i="8" s="1"/>
  <c r="K11" i="8"/>
  <c r="L11" i="8" s="1"/>
  <c r="M11" i="8" s="1"/>
  <c r="K10" i="8"/>
  <c r="L10" i="8" s="1"/>
  <c r="M10" i="8" s="1"/>
  <c r="K9" i="8"/>
  <c r="L9" i="8" s="1"/>
  <c r="M9" i="8" s="1"/>
  <c r="K8" i="8"/>
  <c r="L8" i="8" s="1"/>
  <c r="M8" i="8" s="1"/>
  <c r="K7" i="8"/>
  <c r="L7" i="8" s="1"/>
  <c r="M7" i="8" s="1"/>
  <c r="K6" i="8"/>
  <c r="L6" i="8" s="1"/>
  <c r="N68" i="8" l="1"/>
  <c r="N58" i="8"/>
  <c r="N51" i="8"/>
  <c r="N38" i="8"/>
  <c r="N29" i="8"/>
  <c r="N24" i="8"/>
  <c r="N17" i="8"/>
  <c r="N13" i="8"/>
  <c r="M6" i="8"/>
  <c r="G71" i="8"/>
  <c r="O67" i="8"/>
  <c r="O66" i="8"/>
  <c r="L71" i="8" l="1"/>
  <c r="L76" i="8"/>
  <c r="L78" i="8" s="1"/>
  <c r="L80" i="8" s="1"/>
  <c r="M71" i="8"/>
  <c r="O13" i="8"/>
  <c r="O24" i="8"/>
  <c r="O29" i="8"/>
  <c r="O68" i="8"/>
  <c r="O38" i="8"/>
  <c r="O51" i="8"/>
  <c r="O17" i="8"/>
  <c r="O58" i="8"/>
  <c r="N6" i="8"/>
  <c r="N71" i="8" s="1"/>
  <c r="H71" i="8"/>
  <c r="G74" i="8" s="1"/>
  <c r="O6" i="8" l="1"/>
  <c r="G76" i="8"/>
  <c r="G78" i="8" s="1"/>
</calcChain>
</file>

<file path=xl/sharedStrings.xml><?xml version="1.0" encoding="utf-8"?>
<sst xmlns="http://schemas.openxmlformats.org/spreadsheetml/2006/main" count="153" uniqueCount="88">
  <si>
    <t>Α/Α ΥΛΙΚΟΥ</t>
  </si>
  <si>
    <t>ΠΕΡΙΓΡΑΦΗ</t>
  </si>
  <si>
    <t>ΜΟΝΑΔΑ ΜΕΤΡΗΣΗΣ</t>
  </si>
  <si>
    <t>ΤΕΜ</t>
  </si>
  <si>
    <t xml:space="preserve">ΤΙΜΗ ΜΟΝΑΔΑΣ ΠΡΟΥΠΟΛΟΓΙΣΜΟΥ                               (ευρώ) </t>
  </si>
  <si>
    <t>ΠΕΔΙΟ Β - ΠΡΟΥΠΟΛΟΓΙΣΜΟΣ</t>
  </si>
  <si>
    <t>ΠΕΔΙΟ Α - ΠΕΡΙΓΡΑΦΗ ΥΛΙΚΩΝ ΚΑΙ ΠΟΣΟΤΗΤΩΝ</t>
  </si>
  <si>
    <t>ΚΟΣΤΟΣ            ΑΝΑ ΥΛΙΚΟ      (ευρώ)</t>
  </si>
  <si>
    <t>ΠΟΣΟΤΗΤΑ Έτους</t>
  </si>
  <si>
    <t>α. ΣΥΝΟΛΟ ΧΩΡΙΣ Φ.Π.Α.</t>
  </si>
  <si>
    <t>γ. ΣΥΝΟΛΟ ΜΕ Φ.Π.Α.</t>
  </si>
  <si>
    <t>β. Φ.Π.Α (24%)</t>
  </si>
  <si>
    <t>ΤΜΗΜΑ 2 ΕΞΑΡΤΗΜΑΤΑ</t>
  </si>
  <si>
    <t>ΠΕΔΙΟ Γ - ΟΙΚΟΝΟΜΙΚΗ ΠΡΟΣΦΟΡΑ</t>
  </si>
  <si>
    <t>10A</t>
  </si>
  <si>
    <t>10B</t>
  </si>
  <si>
    <r>
      <t>ΠΟΣΟΣΤΟ ΕΚΠΤΩΣΗΣ (Ε</t>
    </r>
    <r>
      <rPr>
        <b/>
        <sz val="7"/>
        <color indexed="8"/>
        <rFont val="Tahoma"/>
        <family val="2"/>
      </rPr>
      <t>Υ</t>
    </r>
    <r>
      <rPr>
        <b/>
        <sz val="9"/>
        <color indexed="8"/>
        <rFont val="Tahoma"/>
        <family val="2"/>
        <charset val="161"/>
      </rPr>
      <t xml:space="preserve">)  ΑΝΑ ΥΛΙΚΟ (%) </t>
    </r>
    <r>
      <rPr>
        <sz val="9"/>
        <color indexed="8"/>
        <rFont val="Tahoma"/>
        <family val="2"/>
      </rPr>
      <t>(ΣΥΜΠΛΗΡΩΣΗ ΑΠΌ ΔΙΑΓΩΝΙΖΟΜΕΝΟΥΣ)</t>
    </r>
  </si>
  <si>
    <r>
      <t>ΠΟΣΟΣΤΟ ΕΚΠΤΩΣΗΣ (Ε</t>
    </r>
    <r>
      <rPr>
        <b/>
        <sz val="7"/>
        <color indexed="8"/>
        <rFont val="Tahoma"/>
        <family val="2"/>
      </rPr>
      <t>Υ</t>
    </r>
    <r>
      <rPr>
        <b/>
        <sz val="9"/>
        <color indexed="8"/>
        <rFont val="Tahoma"/>
        <family val="2"/>
        <charset val="161"/>
      </rPr>
      <t xml:space="preserve">)  ΑΝΑ ΥΛΙΚΟ (%) </t>
    </r>
    <r>
      <rPr>
        <sz val="9"/>
        <color indexed="8"/>
        <rFont val="Tahoma"/>
        <family val="2"/>
        <charset val="161"/>
      </rPr>
      <t xml:space="preserve">(ΕΛΕΓΧΟΣ)                  </t>
    </r>
    <r>
      <rPr>
        <b/>
        <sz val="9"/>
        <color indexed="8"/>
        <rFont val="Tahoma"/>
        <family val="2"/>
        <charset val="161"/>
      </rPr>
      <t xml:space="preserve">0% </t>
    </r>
    <r>
      <rPr>
        <b/>
        <sz val="9"/>
        <color indexed="8"/>
        <rFont val="Calibri"/>
        <family val="2"/>
      </rPr>
      <t xml:space="preserve">≤ </t>
    </r>
    <r>
      <rPr>
        <b/>
        <sz val="9"/>
        <color indexed="8"/>
        <rFont val="Tahoma"/>
        <family val="2"/>
        <charset val="161"/>
      </rPr>
      <t>Ε</t>
    </r>
    <r>
      <rPr>
        <b/>
        <sz val="7"/>
        <color indexed="8"/>
        <rFont val="Tahoma"/>
        <family val="2"/>
      </rPr>
      <t>Υ</t>
    </r>
    <r>
      <rPr>
        <b/>
        <sz val="9"/>
        <color indexed="8"/>
        <rFont val="Tahoma"/>
        <family val="2"/>
        <charset val="161"/>
      </rPr>
      <t xml:space="preserve"> ≤70%</t>
    </r>
  </si>
  <si>
    <t>ΤΙΜΗ ΜΟΝΑΔΑΣ ΠΡΟΣΦΟΡΑΣ                            (ευρώ)</t>
  </si>
  <si>
    <t>ΚΟΣΤΟΣ              ΑΝΑ ΥΛΙΚΟ   (ευρώ)</t>
  </si>
  <si>
    <t>ΚΟΣΤΟΣ            ΑΝΑ ΟΜΑΔΑ      (ευρώ)</t>
  </si>
  <si>
    <r>
      <t>ΠΟΣΟΣΤΟ ΕΚΠΤΩΣΗΣ (Ε</t>
    </r>
    <r>
      <rPr>
        <b/>
        <sz val="7"/>
        <color indexed="8"/>
        <rFont val="Tahoma"/>
        <family val="2"/>
      </rPr>
      <t>Ο</t>
    </r>
    <r>
      <rPr>
        <b/>
        <sz val="9"/>
        <color indexed="8"/>
        <rFont val="Tahoma"/>
        <family val="2"/>
        <charset val="161"/>
      </rPr>
      <t>)  ΑΝΑ ΟΜΑΔΑ (%)</t>
    </r>
  </si>
  <si>
    <t>ΚΟΣΤΟΣ ΟΙΚΟΝΟΜΙΚΗΣ ΠΡΟΣΦΟΡΑΣ</t>
  </si>
  <si>
    <t>ορειχάλκινος σφαιρικός διακόπτης 1/2"</t>
  </si>
  <si>
    <t>ορειχάλκινος σφαιρικός διακόπτης 3/4"</t>
  </si>
  <si>
    <t>ορειχάλκινος σφαιρικός διακόπτης 1"</t>
  </si>
  <si>
    <t>ορειχάλκινος σφαιρικός διακότης 1 1/2"</t>
  </si>
  <si>
    <t>ορειχάλκινος σφαιρικός διακόπτης 2"</t>
  </si>
  <si>
    <t>ρακόρ ορειχάλκινο θηλυκό (λέπι) 1 1/2"</t>
  </si>
  <si>
    <t>ρακόρ ορειχάλκινο θηλυκό (λέπι) 2"</t>
  </si>
  <si>
    <t>ρακόρ ορειχάλκινο θηλυκό (λέπι) 3"</t>
  </si>
  <si>
    <t>ποτήρια αναρρόφησης ορειχάλκινα 3/4"</t>
  </si>
  <si>
    <t>ποτήρια  αναρρόφησης ορειχάλκινα 1"</t>
  </si>
  <si>
    <t>κρουνοί πυροσβεστικοί ορειχάλκινοι 2"</t>
  </si>
  <si>
    <t>βαλβίδες αντεπιστροφής 1/2"</t>
  </si>
  <si>
    <t>βαλβίδες αντεπιστροφής 3/4"</t>
  </si>
  <si>
    <t>βαλβίδες αντεπιστροφής 1"</t>
  </si>
  <si>
    <t>βαλβίδες αντεπιστροφής 1 1/2"</t>
  </si>
  <si>
    <t>σφαιρικός διακόπτης ανοξείδωτος 1/2"</t>
  </si>
  <si>
    <t>σφαιρικός διακόπτης ανοξείδωτος 3/4"</t>
  </si>
  <si>
    <t>σφαιρικός διακόπτης ανοξείδωτος 1 1/2"</t>
  </si>
  <si>
    <t>σφαιρικός διακόπτης ανοξείδωτος 2"</t>
  </si>
  <si>
    <t>σύνδεσμος άρδευσης Φ50 κοχλιωτός</t>
  </si>
  <si>
    <t>σύνδεσμος άρδευσης Φ32 κοχλιωτός</t>
  </si>
  <si>
    <t>σύνδεσμος άρδευσης Φ20 κοχλιωτός</t>
  </si>
  <si>
    <t>αγωγός άρδευσης Φ20 PE 6 atm</t>
  </si>
  <si>
    <t>αγωγός άρδευσης Φ32 PE 6 atm</t>
  </si>
  <si>
    <t>αγωγός άρδευσης Φ50 PE 6 atm</t>
  </si>
  <si>
    <t>Ηλεκτρομαγνητικές βάνες Ιταλίας με πηνίο 1",230V</t>
  </si>
  <si>
    <t>ταφ pvc 16 atm Φ25</t>
  </si>
  <si>
    <t>ηλεκτρομούφα Φ75</t>
  </si>
  <si>
    <t>ηλεκτρογωνία 90ο Φ75</t>
  </si>
  <si>
    <t>ηλεκτρομούφα Φ110</t>
  </si>
  <si>
    <t>ηλεκτρογωνία 90ο Φ110</t>
  </si>
  <si>
    <t>ηλεκτρομούφα Φ125</t>
  </si>
  <si>
    <t>ηλεκτρομούφα Φ160</t>
  </si>
  <si>
    <t>Κόλλα PVC 0.5kg</t>
  </si>
  <si>
    <t>Aγωγός PVC Χημικών, πισίνας 10atm Φ20</t>
  </si>
  <si>
    <t>Aγωγός PVC Χημικών, πισίνας 10atm Φ50</t>
  </si>
  <si>
    <t>Aγωγός PVC Χημικών, πισίνας 10atm Φ25</t>
  </si>
  <si>
    <t>Συστολή PVC πισίνας, Φ50ΧΦ75</t>
  </si>
  <si>
    <t>Σιφώνι νεροχύτη εύκαμπτο</t>
  </si>
  <si>
    <t>Ταφ Ορειχάλκινο θηλυκό Φ18Χ2"Χ1/2"</t>
  </si>
  <si>
    <t>Μαστός 1/2"</t>
  </si>
  <si>
    <t>Μπαταρία νεροχύτη επικαθήμενη</t>
  </si>
  <si>
    <t>Μηχανισμός Δοχείου έπλυσης (καζανάκι) διπλός</t>
  </si>
  <si>
    <t>σιφώνι νιπτήρα εύκαμπτο 50cm 11/4 Φ32 14-5148/S</t>
  </si>
  <si>
    <t xml:space="preserve">ορειχάλκινος συλλέκτης 7 θέσεων 1" </t>
  </si>
  <si>
    <t>φίλτρο νερού απλό 1/2"</t>
  </si>
  <si>
    <t>ηλεκτρομαγνητικές νερου 1 1/4</t>
  </si>
  <si>
    <t>βάνα buterfly φλαντζωτή dn80 PN16</t>
  </si>
  <si>
    <t>Παρεμβύσματα περμανίτη 1 1/2 2mm</t>
  </si>
  <si>
    <t>νήμα στεγανοποίησης loctite</t>
  </si>
  <si>
    <t>βάνες PVC πισίνας Φ25</t>
  </si>
  <si>
    <t>βάνες PVC πισίνας Φ50</t>
  </si>
  <si>
    <t>βάνες PVC πισίνας Φ63</t>
  </si>
  <si>
    <t xml:space="preserve">Μειωτής πίεσης νερού 3/4" </t>
  </si>
  <si>
    <t>βάσεις ορειχάλκινου συλλέκτη</t>
  </si>
  <si>
    <t>ρακορ 18Χ2Χ1/2" αρσενικό πάσο</t>
  </si>
  <si>
    <t xml:space="preserve">ορειχάλκινες γωνίες μεβ 1/2" </t>
  </si>
  <si>
    <t>μαστούς ορειχάλκινους 1/2"</t>
  </si>
  <si>
    <t>ελαστικοσωλήνας αναρρόφησης Φ75</t>
  </si>
  <si>
    <t xml:space="preserve">μειωτής πίεσης νερού  1 1/2 " </t>
  </si>
  <si>
    <t>βαλβίδα εξαέρωσης δικτύου 1/2"</t>
  </si>
  <si>
    <t>μανόμετρο γλυκερίνης κάθετο 1/4" 0-10bar</t>
  </si>
  <si>
    <t>σφιγκτήρες Φ20</t>
  </si>
  <si>
    <t xml:space="preserve">σπιραλ συνδεσης 60cm 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</si>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</sst>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21" x14ac:knownFonts="1">
    <font>
      <sz val="11"/>
      <color theme="1"/>
      <name val="Calibri"/>
      <family val="2"/>
      <charset val="161"/>
      <scheme val="minor"/>
    </font>
    <font>
      <sz val="9"/>
      <color indexed="8"/>
      <name val="Tahoma"/>
      <family val="2"/>
      <charset val="161"/>
    </font>
    <font>
      <b/>
      <sz val="9"/>
      <color indexed="8"/>
      <name val="Tahoma"/>
      <family val="2"/>
      <charset val="16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Calibri"/>
      <family val="2"/>
      <charset val="161"/>
    </font>
    <font>
      <b/>
      <sz val="8"/>
      <color indexed="8"/>
      <name val="Tahoma"/>
      <family val="2"/>
      <charset val="161"/>
    </font>
    <font>
      <b/>
      <sz val="10"/>
      <color indexed="8"/>
      <name val="Tahoma"/>
      <family val="2"/>
      <charset val="161"/>
    </font>
    <font>
      <sz val="9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1"/>
      <color theme="1"/>
      <name val="Calibri"/>
      <family val="2"/>
      <scheme val="minor"/>
    </font>
    <font>
      <b/>
      <sz val="7"/>
      <color indexed="8"/>
      <name val="Tahoma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  <charset val="161"/>
    </font>
    <font>
      <sz val="10"/>
      <color indexed="8"/>
      <name val="Tahoma"/>
      <family val="2"/>
      <charset val="161"/>
    </font>
    <font>
      <sz val="8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12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rgb="FF000000"/>
      <name val="Calibri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6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/>
    </xf>
    <xf numFmtId="0" fontId="7" fillId="3" borderId="17" xfId="0" applyNumberFormat="1" applyFont="1" applyFill="1" applyBorder="1" applyAlignment="1">
      <alignment horizontal="center" vertical="center" wrapText="1"/>
    </xf>
    <xf numFmtId="2" fontId="2" fillId="3" borderId="8" xfId="0" applyNumberFormat="1" applyFont="1" applyFill="1" applyBorder="1" applyAlignment="1">
      <alignment horizontal="center" vertical="center" wrapText="1"/>
    </xf>
    <xf numFmtId="2" fontId="2" fillId="3" borderId="2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7" xfId="0" applyNumberFormat="1" applyBorder="1" applyAlignment="1">
      <alignment horizontal="center"/>
    </xf>
    <xf numFmtId="4" fontId="5" fillId="4" borderId="28" xfId="0" applyNumberFormat="1" applyFont="1" applyFill="1" applyBorder="1" applyAlignment="1">
      <alignment horizontal="center" vertical="center"/>
    </xf>
    <xf numFmtId="4" fontId="5" fillId="6" borderId="18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0" fillId="6" borderId="0" xfId="0" applyNumberFormat="1" applyFill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/>
    </xf>
    <xf numFmtId="49" fontId="2" fillId="2" borderId="26" xfId="0" applyNumberFormat="1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7" fillId="2" borderId="26" xfId="0" applyNumberFormat="1" applyFont="1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/>
    </xf>
    <xf numFmtId="0" fontId="0" fillId="0" borderId="0" xfId="0"/>
    <xf numFmtId="0" fontId="7" fillId="7" borderId="1" xfId="0" applyNumberFormat="1" applyFont="1" applyFill="1" applyBorder="1" applyAlignment="1">
      <alignment horizontal="center" vertical="center"/>
    </xf>
    <xf numFmtId="0" fontId="7" fillId="7" borderId="7" xfId="0" applyNumberFormat="1" applyFont="1" applyFill="1" applyBorder="1" applyAlignment="1">
      <alignment horizontal="center" vertical="center"/>
    </xf>
    <xf numFmtId="0" fontId="7" fillId="7" borderId="17" xfId="0" applyNumberFormat="1" applyFont="1" applyFill="1" applyBorder="1" applyAlignment="1">
      <alignment horizontal="center" vertical="center"/>
    </xf>
    <xf numFmtId="10" fontId="2" fillId="8" borderId="3" xfId="0" applyNumberFormat="1" applyFont="1" applyFill="1" applyBorder="1" applyAlignment="1">
      <alignment horizontal="center" vertical="center" wrapText="1"/>
    </xf>
    <xf numFmtId="2" fontId="2" fillId="7" borderId="26" xfId="0" applyNumberFormat="1" applyFont="1" applyFill="1" applyBorder="1" applyAlignment="1">
      <alignment horizontal="center" vertical="center" wrapText="1"/>
    </xf>
    <xf numFmtId="4" fontId="2" fillId="7" borderId="26" xfId="0" applyNumberFormat="1" applyFont="1" applyFill="1" applyBorder="1" applyAlignment="1">
      <alignment horizontal="center" vertical="center" wrapText="1"/>
    </xf>
    <xf numFmtId="2" fontId="2" fillId="9" borderId="34" xfId="0" applyNumberFormat="1" applyFont="1" applyFill="1" applyBorder="1" applyAlignment="1">
      <alignment horizontal="center" vertical="center" wrapText="1"/>
    </xf>
    <xf numFmtId="9" fontId="0" fillId="0" borderId="12" xfId="0" applyNumberFormat="1" applyBorder="1" applyProtection="1">
      <protection locked="0"/>
    </xf>
    <xf numFmtId="0" fontId="0" fillId="0" borderId="12" xfId="0" applyBorder="1" applyProtection="1"/>
    <xf numFmtId="4" fontId="0" fillId="0" borderId="12" xfId="0" applyNumberFormat="1" applyBorder="1"/>
    <xf numFmtId="0" fontId="0" fillId="0" borderId="7" xfId="0" applyBorder="1" applyProtection="1"/>
    <xf numFmtId="4" fontId="0" fillId="0" borderId="7" xfId="0" applyNumberFormat="1" applyBorder="1"/>
    <xf numFmtId="0" fontId="0" fillId="0" borderId="13" xfId="0" applyBorder="1" applyProtection="1"/>
    <xf numFmtId="4" fontId="0" fillId="0" borderId="13" xfId="0" applyNumberFormat="1" applyBorder="1"/>
    <xf numFmtId="0" fontId="0" fillId="0" borderId="35" xfId="0" applyBorder="1" applyProtection="1"/>
    <xf numFmtId="4" fontId="0" fillId="0" borderId="35" xfId="0" applyNumberFormat="1" applyBorder="1"/>
    <xf numFmtId="4" fontId="5" fillId="0" borderId="36" xfId="0" applyNumberFormat="1" applyFont="1" applyBorder="1" applyAlignment="1">
      <alignment horizontal="center" vertical="center"/>
    </xf>
    <xf numFmtId="4" fontId="13" fillId="7" borderId="25" xfId="0" applyNumberFormat="1" applyFont="1" applyFill="1" applyBorder="1" applyAlignment="1">
      <alignment horizontal="center" vertical="center" wrapText="1"/>
    </xf>
    <xf numFmtId="4" fontId="13" fillId="7" borderId="37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Alignment="1">
      <alignment horizontal="center"/>
    </xf>
    <xf numFmtId="10" fontId="14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/>
    </xf>
    <xf numFmtId="4" fontId="16" fillId="0" borderId="0" xfId="0" applyNumberFormat="1" applyFont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4" fontId="5" fillId="0" borderId="38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/>
    </xf>
    <xf numFmtId="4" fontId="5" fillId="0" borderId="39" xfId="0" applyNumberFormat="1" applyFont="1" applyBorder="1" applyAlignment="1">
      <alignment horizontal="center"/>
    </xf>
    <xf numFmtId="9" fontId="0" fillId="0" borderId="0" xfId="0" applyNumberFormat="1" applyBorder="1" applyProtection="1">
      <protection locked="0"/>
    </xf>
    <xf numFmtId="0" fontId="0" fillId="0" borderId="0" xfId="0" applyBorder="1" applyProtection="1"/>
    <xf numFmtId="4" fontId="0" fillId="0" borderId="0" xfId="0" applyNumberFormat="1" applyBorder="1"/>
    <xf numFmtId="10" fontId="0" fillId="0" borderId="0" xfId="0" applyNumberFormat="1" applyBorder="1" applyAlignment="1">
      <alignment horizontal="center" vertical="center"/>
    </xf>
    <xf numFmtId="0" fontId="0" fillId="0" borderId="8" xfId="0" applyBorder="1" applyProtection="1"/>
    <xf numFmtId="4" fontId="0" fillId="0" borderId="8" xfId="0" applyNumberFormat="1" applyBorder="1"/>
    <xf numFmtId="0" fontId="0" fillId="0" borderId="25" xfId="0" applyBorder="1" applyProtection="1"/>
    <xf numFmtId="4" fontId="0" fillId="0" borderId="25" xfId="0" applyNumberFormat="1" applyBorder="1"/>
    <xf numFmtId="0" fontId="18" fillId="0" borderId="0" xfId="0" applyFont="1"/>
    <xf numFmtId="4" fontId="0" fillId="0" borderId="7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0" borderId="35" xfId="0" applyNumberForma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4" fontId="0" fillId="0" borderId="17" xfId="0" applyNumberFormat="1" applyBorder="1" applyAlignment="1">
      <alignment horizontal="center" vertical="center"/>
    </xf>
    <xf numFmtId="0" fontId="1" fillId="0" borderId="43" xfId="0" applyNumberFormat="1" applyFont="1" applyFill="1" applyBorder="1" applyAlignment="1">
      <alignment horizontal="center" vertical="center"/>
    </xf>
    <xf numFmtId="4" fontId="0" fillId="0" borderId="8" xfId="0" applyNumberFormat="1" applyBorder="1" applyAlignment="1">
      <alignment horizontal="center"/>
    </xf>
    <xf numFmtId="0" fontId="1" fillId="0" borderId="44" xfId="0" applyNumberFormat="1" applyFont="1" applyFill="1" applyBorder="1" applyAlignment="1">
      <alignment horizontal="center" vertical="center"/>
    </xf>
    <xf numFmtId="4" fontId="0" fillId="0" borderId="35" xfId="0" applyNumberFormat="1" applyBorder="1" applyAlignment="1">
      <alignment horizontal="center"/>
    </xf>
    <xf numFmtId="9" fontId="0" fillId="0" borderId="12" xfId="0" applyNumberFormat="1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</xf>
    <xf numFmtId="4" fontId="0" fillId="0" borderId="25" xfId="0" applyNumberFormat="1" applyBorder="1" applyAlignment="1">
      <alignment horizontal="right" vertical="center"/>
    </xf>
    <xf numFmtId="4" fontId="0" fillId="0" borderId="25" xfId="0" applyNumberFormat="1" applyBorder="1" applyAlignment="1">
      <alignment vertical="center"/>
    </xf>
    <xf numFmtId="4" fontId="2" fillId="3" borderId="13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0" fillId="5" borderId="7" xfId="0" applyFill="1" applyBorder="1"/>
    <xf numFmtId="0" fontId="19" fillId="0" borderId="7" xfId="0" applyFont="1" applyBorder="1"/>
    <xf numFmtId="0" fontId="0" fillId="0" borderId="7" xfId="0" applyFill="1" applyBorder="1"/>
    <xf numFmtId="0" fontId="0" fillId="0" borderId="7" xfId="0" applyBorder="1" applyAlignment="1">
      <alignment horizontal="center"/>
    </xf>
    <xf numFmtId="8" fontId="20" fillId="0" borderId="39" xfId="0" applyNumberFormat="1" applyFont="1" applyBorder="1" applyAlignment="1">
      <alignment horizontal="right" vertical="center"/>
    </xf>
    <xf numFmtId="8" fontId="20" fillId="0" borderId="11" xfId="0" applyNumberFormat="1" applyFont="1" applyBorder="1" applyAlignment="1">
      <alignment horizontal="right" vertical="center"/>
    </xf>
    <xf numFmtId="0" fontId="19" fillId="0" borderId="7" xfId="0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4" fontId="0" fillId="0" borderId="8" xfId="0" applyNumberFormat="1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34" xfId="0" applyNumberFormat="1" applyBorder="1" applyAlignment="1">
      <alignment horizontal="center" vertical="center"/>
    </xf>
    <xf numFmtId="4" fontId="0" fillId="0" borderId="40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35" xfId="0" applyNumberFormat="1" applyBorder="1" applyAlignment="1">
      <alignment horizontal="center" vertical="center"/>
    </xf>
    <xf numFmtId="4" fontId="0" fillId="0" borderId="41" xfId="0" applyNumberFormat="1" applyBorder="1" applyAlignment="1">
      <alignment horizontal="center" vertical="center"/>
    </xf>
    <xf numFmtId="2" fontId="6" fillId="7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10" fontId="14" fillId="0" borderId="0" xfId="0" applyNumberFormat="1" applyFont="1" applyAlignment="1">
      <alignment horizontal="center"/>
    </xf>
    <xf numFmtId="2" fontId="2" fillId="7" borderId="0" xfId="0" applyNumberFormat="1" applyFont="1" applyFill="1" applyBorder="1" applyAlignment="1">
      <alignment horizontal="center"/>
    </xf>
    <xf numFmtId="2" fontId="5" fillId="7" borderId="0" xfId="0" applyNumberFormat="1" applyFont="1" applyFill="1" applyBorder="1" applyAlignment="1">
      <alignment horizontal="center"/>
    </xf>
    <xf numFmtId="0" fontId="7" fillId="7" borderId="0" xfId="0" applyNumberFormat="1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 vertical="center"/>
    </xf>
    <xf numFmtId="0" fontId="7" fillId="7" borderId="32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4" fontId="0" fillId="0" borderId="42" xfId="0" applyNumberForma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" fontId="2" fillId="3" borderId="31" xfId="0" applyNumberFormat="1" applyFont="1" applyFill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horizontal="center" vertical="center" wrapText="1"/>
    </xf>
  </cellXfs>
  <cellStyles count="2">
    <cellStyle name="Βασικό_Εκτύπωση" xfId="1"/>
    <cellStyle name="Κανονικό" xfId="0" builtinId="0"/>
  </cellStyles>
  <dxfs count="5"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tabSelected="1" topLeftCell="C34" zoomScale="70" zoomScaleNormal="70" workbookViewId="0">
      <selection activeCell="F82" sqref="F82"/>
    </sheetView>
  </sheetViews>
  <sheetFormatPr defaultRowHeight="15" x14ac:dyDescent="0.25"/>
  <cols>
    <col min="1" max="1" width="19" hidden="1" customWidth="1"/>
    <col min="2" max="2" width="8" hidden="1" customWidth="1"/>
    <col min="3" max="3" width="7" bestFit="1" customWidth="1"/>
    <col min="4" max="4" width="45.7109375" bestFit="1" customWidth="1"/>
    <col min="5" max="5" width="11.85546875" customWidth="1"/>
    <col min="6" max="6" width="23.28515625" bestFit="1" customWidth="1"/>
    <col min="7" max="7" width="21.140625" customWidth="1"/>
    <col min="8" max="8" width="12.85546875" customWidth="1"/>
    <col min="9" max="9" width="13" customWidth="1"/>
    <col min="10" max="10" width="20" style="52" customWidth="1"/>
    <col min="11" max="11" width="15.7109375" style="52" customWidth="1"/>
    <col min="12" max="12" width="14.85546875" style="52" customWidth="1"/>
    <col min="13" max="13" width="13.28515625" style="52" customWidth="1"/>
    <col min="14" max="14" width="13.7109375" style="52" customWidth="1"/>
    <col min="15" max="15" width="15.42578125" style="52" customWidth="1"/>
    <col min="16" max="16" width="9.140625" customWidth="1"/>
  </cols>
  <sheetData>
    <row r="1" spans="1:15" s="52" customFormat="1" ht="15.75" x14ac:dyDescent="0.25">
      <c r="D1" s="94" t="s">
        <v>12</v>
      </c>
    </row>
    <row r="2" spans="1:15" s="52" customFormat="1" ht="15.75" thickBot="1" x14ac:dyDescent="0.3"/>
    <row r="3" spans="1:15" x14ac:dyDescent="0.25">
      <c r="A3" s="146" t="s">
        <v>6</v>
      </c>
      <c r="B3" s="146"/>
      <c r="C3" s="146"/>
      <c r="D3" s="146"/>
      <c r="E3" s="146"/>
      <c r="F3" s="146"/>
      <c r="G3" s="162" t="s">
        <v>5</v>
      </c>
      <c r="H3" s="163"/>
      <c r="I3" s="163"/>
      <c r="J3" s="140" t="s">
        <v>13</v>
      </c>
      <c r="K3" s="141"/>
      <c r="L3" s="142"/>
      <c r="M3" s="142"/>
      <c r="N3" s="142"/>
      <c r="O3" s="143"/>
    </row>
    <row r="4" spans="1:15" x14ac:dyDescent="0.25">
      <c r="A4" s="27">
        <v>1</v>
      </c>
      <c r="B4" s="27">
        <v>2</v>
      </c>
      <c r="C4" s="28">
        <v>3</v>
      </c>
      <c r="D4" s="28">
        <v>4</v>
      </c>
      <c r="E4" s="28">
        <v>5</v>
      </c>
      <c r="F4" s="36">
        <v>6</v>
      </c>
      <c r="G4" s="37">
        <v>7</v>
      </c>
      <c r="H4" s="29">
        <v>8</v>
      </c>
      <c r="I4" s="43"/>
      <c r="J4" s="53" t="s">
        <v>14</v>
      </c>
      <c r="K4" s="53" t="s">
        <v>15</v>
      </c>
      <c r="L4" s="54">
        <v>11</v>
      </c>
      <c r="M4" s="54">
        <v>12</v>
      </c>
      <c r="N4" s="54">
        <v>13</v>
      </c>
      <c r="O4" s="55">
        <v>14</v>
      </c>
    </row>
    <row r="5" spans="1:15" ht="63.75" customHeight="1" thickBot="1" x14ac:dyDescent="0.3">
      <c r="A5" s="47"/>
      <c r="B5" s="48"/>
      <c r="C5" s="49" t="s">
        <v>0</v>
      </c>
      <c r="D5" s="44" t="s">
        <v>1</v>
      </c>
      <c r="E5" s="45" t="s">
        <v>2</v>
      </c>
      <c r="F5" s="50" t="s">
        <v>8</v>
      </c>
      <c r="G5" s="111" t="s">
        <v>4</v>
      </c>
      <c r="H5" s="31" t="s">
        <v>7</v>
      </c>
      <c r="I5" s="30"/>
      <c r="J5" s="56" t="s">
        <v>16</v>
      </c>
      <c r="K5" s="56" t="s">
        <v>17</v>
      </c>
      <c r="L5" s="57" t="s">
        <v>18</v>
      </c>
      <c r="M5" s="58" t="s">
        <v>19</v>
      </c>
      <c r="N5" s="58" t="s">
        <v>20</v>
      </c>
      <c r="O5" s="59" t="s">
        <v>21</v>
      </c>
    </row>
    <row r="6" spans="1:15" ht="15.75" thickBot="1" x14ac:dyDescent="0.3">
      <c r="A6" s="147"/>
      <c r="B6" s="149">
        <v>1</v>
      </c>
      <c r="C6" s="22">
        <v>1</v>
      </c>
      <c r="D6" s="112" t="s">
        <v>23</v>
      </c>
      <c r="E6" s="112" t="s">
        <v>3</v>
      </c>
      <c r="F6" s="116">
        <v>15</v>
      </c>
      <c r="G6" s="117">
        <v>2.74</v>
      </c>
      <c r="H6" s="40">
        <f t="shared" ref="H6:H69" si="0">F6*G6</f>
        <v>41.1</v>
      </c>
      <c r="I6" s="159"/>
      <c r="J6" s="60"/>
      <c r="K6" s="61" t="str">
        <f>IF(ISBLANK(J6),"",IF(AND(J6&gt;=0%,J6&lt;=70%),ROUND(J6,4),"ΜΗ ΑΠΟΔΕΚΤΟ"))</f>
        <v/>
      </c>
      <c r="L6" s="96" t="str">
        <f>IF(ISBLANK(J6),"",G6-K6*G6)</f>
        <v/>
      </c>
      <c r="M6" s="62" t="e">
        <f>F6*L6</f>
        <v>#VALUE!</v>
      </c>
      <c r="N6" s="128" t="e">
        <f>SUM(M6:M12)</f>
        <v>#VALUE!</v>
      </c>
      <c r="O6" s="125" t="e">
        <f>(I6-N6)/I6</f>
        <v>#VALUE!</v>
      </c>
    </row>
    <row r="7" spans="1:15" ht="15.75" thickBot="1" x14ac:dyDescent="0.3">
      <c r="A7" s="148"/>
      <c r="B7" s="150"/>
      <c r="C7" s="21">
        <v>2</v>
      </c>
      <c r="D7" s="112" t="s">
        <v>24</v>
      </c>
      <c r="E7" s="112" t="s">
        <v>3</v>
      </c>
      <c r="F7" s="116">
        <v>20</v>
      </c>
      <c r="G7" s="118">
        <v>3.59</v>
      </c>
      <c r="H7" s="33">
        <f t="shared" si="0"/>
        <v>71.8</v>
      </c>
      <c r="I7" s="160"/>
      <c r="J7" s="60"/>
      <c r="K7" s="63" t="str">
        <f t="shared" ref="K7:K69" si="1">IF(ISBLANK(J7),"",IF(AND(J7&gt;=0%,J7&lt;=70%),ROUND(J7,4),"ΜΗ ΑΠΟΔΕΚΤΟ"))</f>
        <v/>
      </c>
      <c r="L7" s="97" t="str">
        <f t="shared" ref="L7:L69" si="2">IF(ISBLANK(J7),"",G7-K7*G7)</f>
        <v/>
      </c>
      <c r="M7" s="64" t="e">
        <f t="shared" ref="M7:M69" si="3">F7*L7</f>
        <v>#VALUE!</v>
      </c>
      <c r="N7" s="129"/>
      <c r="O7" s="126"/>
    </row>
    <row r="8" spans="1:15" ht="15.75" thickBot="1" x14ac:dyDescent="0.3">
      <c r="A8" s="148"/>
      <c r="B8" s="150"/>
      <c r="C8" s="21">
        <v>3</v>
      </c>
      <c r="D8" s="112" t="s">
        <v>25</v>
      </c>
      <c r="E8" s="112" t="s">
        <v>3</v>
      </c>
      <c r="F8" s="116">
        <v>10</v>
      </c>
      <c r="G8" s="118">
        <v>6.03</v>
      </c>
      <c r="H8" s="33">
        <f t="shared" si="0"/>
        <v>60.300000000000004</v>
      </c>
      <c r="I8" s="160"/>
      <c r="J8" s="60"/>
      <c r="K8" s="63" t="str">
        <f t="shared" si="1"/>
        <v/>
      </c>
      <c r="L8" s="97" t="str">
        <f t="shared" si="2"/>
        <v/>
      </c>
      <c r="M8" s="64" t="e">
        <f t="shared" si="3"/>
        <v>#VALUE!</v>
      </c>
      <c r="N8" s="129"/>
      <c r="O8" s="126"/>
    </row>
    <row r="9" spans="1:15" ht="15.75" thickBot="1" x14ac:dyDescent="0.3">
      <c r="A9" s="148"/>
      <c r="B9" s="150"/>
      <c r="C9" s="21">
        <v>4</v>
      </c>
      <c r="D9" s="113" t="s">
        <v>26</v>
      </c>
      <c r="E9" s="112" t="s">
        <v>3</v>
      </c>
      <c r="F9" s="116">
        <v>10</v>
      </c>
      <c r="G9" s="118">
        <v>13.5</v>
      </c>
      <c r="H9" s="33">
        <f t="shared" si="0"/>
        <v>135</v>
      </c>
      <c r="I9" s="160"/>
      <c r="J9" s="60"/>
      <c r="K9" s="63" t="str">
        <f t="shared" si="1"/>
        <v/>
      </c>
      <c r="L9" s="97" t="str">
        <f t="shared" si="2"/>
        <v/>
      </c>
      <c r="M9" s="64" t="e">
        <f t="shared" si="3"/>
        <v>#VALUE!</v>
      </c>
      <c r="N9" s="129"/>
      <c r="O9" s="126"/>
    </row>
    <row r="10" spans="1:15" ht="15.75" thickBot="1" x14ac:dyDescent="0.3">
      <c r="A10" s="148"/>
      <c r="B10" s="150"/>
      <c r="C10" s="21">
        <v>5</v>
      </c>
      <c r="D10" s="112" t="s">
        <v>27</v>
      </c>
      <c r="E10" s="112" t="s">
        <v>3</v>
      </c>
      <c r="F10" s="116">
        <v>8</v>
      </c>
      <c r="G10" s="118">
        <v>20.73</v>
      </c>
      <c r="H10" s="33">
        <f t="shared" si="0"/>
        <v>165.84</v>
      </c>
      <c r="I10" s="160"/>
      <c r="J10" s="60"/>
      <c r="K10" s="63" t="str">
        <f t="shared" si="1"/>
        <v/>
      </c>
      <c r="L10" s="97" t="str">
        <f t="shared" si="2"/>
        <v/>
      </c>
      <c r="M10" s="64" t="e">
        <f t="shared" si="3"/>
        <v>#VALUE!</v>
      </c>
      <c r="N10" s="129"/>
      <c r="O10" s="126"/>
    </row>
    <row r="11" spans="1:15" ht="15.75" thickBot="1" x14ac:dyDescent="0.3">
      <c r="A11" s="148"/>
      <c r="B11" s="150"/>
      <c r="C11" s="21">
        <v>6</v>
      </c>
      <c r="D11" s="112" t="s">
        <v>28</v>
      </c>
      <c r="E11" s="112" t="s">
        <v>3</v>
      </c>
      <c r="F11" s="116">
        <v>10</v>
      </c>
      <c r="G11" s="118">
        <v>4.12</v>
      </c>
      <c r="H11" s="33">
        <f t="shared" si="0"/>
        <v>41.2</v>
      </c>
      <c r="I11" s="160"/>
      <c r="J11" s="60"/>
      <c r="K11" s="63" t="str">
        <f t="shared" si="1"/>
        <v/>
      </c>
      <c r="L11" s="97" t="str">
        <f t="shared" si="2"/>
        <v/>
      </c>
      <c r="M11" s="64" t="e">
        <f t="shared" si="3"/>
        <v>#VALUE!</v>
      </c>
      <c r="N11" s="129"/>
      <c r="O11" s="126"/>
    </row>
    <row r="12" spans="1:15" ht="15.75" thickBot="1" x14ac:dyDescent="0.3">
      <c r="A12" s="148"/>
      <c r="B12" s="150"/>
      <c r="C12" s="103">
        <v>7</v>
      </c>
      <c r="D12" s="112" t="s">
        <v>29</v>
      </c>
      <c r="E12" s="112" t="s">
        <v>3</v>
      </c>
      <c r="F12" s="116">
        <v>10</v>
      </c>
      <c r="G12" s="118">
        <v>7.35</v>
      </c>
      <c r="H12" s="104">
        <f t="shared" si="0"/>
        <v>73.5</v>
      </c>
      <c r="I12" s="160"/>
      <c r="J12" s="60"/>
      <c r="K12" s="90" t="str">
        <f t="shared" si="1"/>
        <v/>
      </c>
      <c r="L12" s="99" t="str">
        <f t="shared" si="2"/>
        <v/>
      </c>
      <c r="M12" s="91" t="e">
        <f t="shared" si="3"/>
        <v>#VALUE!</v>
      </c>
      <c r="N12" s="121"/>
      <c r="O12" s="123"/>
    </row>
    <row r="13" spans="1:15" ht="15.75" thickBot="1" x14ac:dyDescent="0.3">
      <c r="A13" s="147"/>
      <c r="B13" s="149">
        <v>2</v>
      </c>
      <c r="C13" s="22">
        <v>8</v>
      </c>
      <c r="D13" s="112" t="s">
        <v>30</v>
      </c>
      <c r="E13" s="112" t="s">
        <v>3</v>
      </c>
      <c r="F13" s="116">
        <v>6</v>
      </c>
      <c r="G13" s="118">
        <v>19.010000000000002</v>
      </c>
      <c r="H13" s="40">
        <f t="shared" si="0"/>
        <v>114.06</v>
      </c>
      <c r="I13" s="159"/>
      <c r="J13" s="60"/>
      <c r="K13" s="61" t="str">
        <f t="shared" si="1"/>
        <v/>
      </c>
      <c r="L13" s="96" t="str">
        <f t="shared" si="2"/>
        <v/>
      </c>
      <c r="M13" s="62" t="e">
        <f t="shared" si="3"/>
        <v>#VALUE!</v>
      </c>
      <c r="N13" s="128" t="e">
        <f>SUM(M13:M16)</f>
        <v>#VALUE!</v>
      </c>
      <c r="O13" s="144" t="e">
        <f>(I13-N13)/I13</f>
        <v>#VALUE!</v>
      </c>
    </row>
    <row r="14" spans="1:15" ht="15.75" thickBot="1" x14ac:dyDescent="0.3">
      <c r="A14" s="148"/>
      <c r="B14" s="150"/>
      <c r="C14" s="21">
        <v>9</v>
      </c>
      <c r="D14" s="112" t="s">
        <v>31</v>
      </c>
      <c r="E14" s="112" t="s">
        <v>3</v>
      </c>
      <c r="F14" s="116">
        <v>8</v>
      </c>
      <c r="G14" s="118">
        <v>4.9800000000000004</v>
      </c>
      <c r="H14" s="33">
        <f t="shared" si="0"/>
        <v>39.840000000000003</v>
      </c>
      <c r="I14" s="160"/>
      <c r="J14" s="60"/>
      <c r="K14" s="63" t="str">
        <f t="shared" si="1"/>
        <v/>
      </c>
      <c r="L14" s="97" t="str">
        <f t="shared" si="2"/>
        <v/>
      </c>
      <c r="M14" s="64" t="e">
        <f t="shared" si="3"/>
        <v>#VALUE!</v>
      </c>
      <c r="N14" s="129"/>
      <c r="O14" s="124"/>
    </row>
    <row r="15" spans="1:15" ht="15.75" thickBot="1" x14ac:dyDescent="0.3">
      <c r="A15" s="148"/>
      <c r="B15" s="150"/>
      <c r="C15" s="21">
        <v>10</v>
      </c>
      <c r="D15" s="112" t="s">
        <v>32</v>
      </c>
      <c r="E15" s="112" t="s">
        <v>3</v>
      </c>
      <c r="F15" s="116">
        <v>6</v>
      </c>
      <c r="G15" s="118">
        <v>6.93</v>
      </c>
      <c r="H15" s="33">
        <f t="shared" si="0"/>
        <v>41.58</v>
      </c>
      <c r="I15" s="160"/>
      <c r="J15" s="60"/>
      <c r="K15" s="90" t="str">
        <f t="shared" si="1"/>
        <v/>
      </c>
      <c r="L15" s="99" t="str">
        <f t="shared" si="2"/>
        <v/>
      </c>
      <c r="M15" s="91" t="e">
        <f t="shared" si="3"/>
        <v>#VALUE!</v>
      </c>
      <c r="N15" s="129"/>
      <c r="O15" s="124"/>
    </row>
    <row r="16" spans="1:15" ht="15.75" thickBot="1" x14ac:dyDescent="0.3">
      <c r="A16" s="151"/>
      <c r="B16" s="152"/>
      <c r="C16" s="21">
        <v>11</v>
      </c>
      <c r="D16" s="112" t="s">
        <v>33</v>
      </c>
      <c r="E16" s="112" t="s">
        <v>3</v>
      </c>
      <c r="F16" s="116">
        <v>10</v>
      </c>
      <c r="G16" s="118">
        <v>31.11</v>
      </c>
      <c r="H16" s="41">
        <f t="shared" si="0"/>
        <v>311.10000000000002</v>
      </c>
      <c r="I16" s="161"/>
      <c r="J16" s="60"/>
      <c r="K16" s="65" t="str">
        <f t="shared" si="1"/>
        <v/>
      </c>
      <c r="L16" s="98" t="str">
        <f t="shared" si="2"/>
        <v/>
      </c>
      <c r="M16" s="66" t="e">
        <f t="shared" si="3"/>
        <v>#VALUE!</v>
      </c>
      <c r="N16" s="130"/>
      <c r="O16" s="145"/>
    </row>
    <row r="17" spans="1:15" ht="15.75" thickBot="1" x14ac:dyDescent="0.3">
      <c r="A17" s="147"/>
      <c r="B17" s="153">
        <v>3</v>
      </c>
      <c r="C17" s="21">
        <v>12</v>
      </c>
      <c r="D17" s="112" t="s">
        <v>34</v>
      </c>
      <c r="E17" s="112" t="s">
        <v>3</v>
      </c>
      <c r="F17" s="116">
        <v>8</v>
      </c>
      <c r="G17" s="118">
        <v>5.14</v>
      </c>
      <c r="H17" s="40">
        <f t="shared" si="0"/>
        <v>41.12</v>
      </c>
      <c r="I17" s="159"/>
      <c r="J17" s="60"/>
      <c r="K17" s="61" t="str">
        <f t="shared" si="1"/>
        <v/>
      </c>
      <c r="L17" s="96" t="str">
        <f t="shared" si="2"/>
        <v/>
      </c>
      <c r="M17" s="62" t="e">
        <f t="shared" si="3"/>
        <v>#VALUE!</v>
      </c>
      <c r="N17" s="128" t="e">
        <f>SUM(M17:M23)</f>
        <v>#VALUE!</v>
      </c>
      <c r="O17" s="144" t="e">
        <f>(I17-N17)/I17</f>
        <v>#VALUE!</v>
      </c>
    </row>
    <row r="18" spans="1:15" ht="15.75" thickBot="1" x14ac:dyDescent="0.3">
      <c r="A18" s="148"/>
      <c r="B18" s="154"/>
      <c r="C18" s="21">
        <v>13</v>
      </c>
      <c r="D18" s="112" t="s">
        <v>35</v>
      </c>
      <c r="E18" s="112" t="s">
        <v>3</v>
      </c>
      <c r="F18" s="116">
        <v>8</v>
      </c>
      <c r="G18" s="118">
        <v>7.3</v>
      </c>
      <c r="H18" s="33">
        <f t="shared" si="0"/>
        <v>58.4</v>
      </c>
      <c r="I18" s="160"/>
      <c r="J18" s="60"/>
      <c r="K18" s="63" t="str">
        <f t="shared" si="1"/>
        <v/>
      </c>
      <c r="L18" s="97" t="str">
        <f t="shared" si="2"/>
        <v/>
      </c>
      <c r="M18" s="64" t="e">
        <f t="shared" si="3"/>
        <v>#VALUE!</v>
      </c>
      <c r="N18" s="129"/>
      <c r="O18" s="124"/>
    </row>
    <row r="19" spans="1:15" ht="15.75" thickBot="1" x14ac:dyDescent="0.3">
      <c r="A19" s="148"/>
      <c r="B19" s="154"/>
      <c r="C19" s="103">
        <v>14</v>
      </c>
      <c r="D19" s="112" t="s">
        <v>36</v>
      </c>
      <c r="E19" s="112" t="s">
        <v>3</v>
      </c>
      <c r="F19" s="116">
        <v>6</v>
      </c>
      <c r="G19" s="118">
        <v>10.98</v>
      </c>
      <c r="H19" s="33">
        <f t="shared" si="0"/>
        <v>65.88</v>
      </c>
      <c r="I19" s="160"/>
      <c r="J19" s="60"/>
      <c r="K19" s="63" t="str">
        <f t="shared" si="1"/>
        <v/>
      </c>
      <c r="L19" s="97" t="str">
        <f t="shared" si="2"/>
        <v/>
      </c>
      <c r="M19" s="64" t="e">
        <f t="shared" si="3"/>
        <v>#VALUE!</v>
      </c>
      <c r="N19" s="129"/>
      <c r="O19" s="124"/>
    </row>
    <row r="20" spans="1:15" ht="15.75" thickBot="1" x14ac:dyDescent="0.3">
      <c r="A20" s="148"/>
      <c r="B20" s="154"/>
      <c r="C20" s="22">
        <v>15</v>
      </c>
      <c r="D20" s="112" t="s">
        <v>37</v>
      </c>
      <c r="E20" s="112" t="s">
        <v>3</v>
      </c>
      <c r="F20" s="116">
        <v>6</v>
      </c>
      <c r="G20" s="118">
        <v>24.9</v>
      </c>
      <c r="H20" s="33">
        <f t="shared" si="0"/>
        <v>149.39999999999998</v>
      </c>
      <c r="I20" s="160"/>
      <c r="J20" s="60"/>
      <c r="K20" s="63" t="str">
        <f t="shared" si="1"/>
        <v/>
      </c>
      <c r="L20" s="97" t="str">
        <f t="shared" si="2"/>
        <v/>
      </c>
      <c r="M20" s="64" t="e">
        <f t="shared" si="3"/>
        <v>#VALUE!</v>
      </c>
      <c r="N20" s="129"/>
      <c r="O20" s="124"/>
    </row>
    <row r="21" spans="1:15" ht="15.75" thickBot="1" x14ac:dyDescent="0.3">
      <c r="A21" s="148"/>
      <c r="B21" s="154"/>
      <c r="C21" s="21">
        <v>16</v>
      </c>
      <c r="D21" s="114" t="s">
        <v>38</v>
      </c>
      <c r="E21" s="112" t="s">
        <v>3</v>
      </c>
      <c r="F21" s="119">
        <v>10</v>
      </c>
      <c r="G21" s="118">
        <v>8.34</v>
      </c>
      <c r="H21" s="33">
        <f t="shared" si="0"/>
        <v>83.4</v>
      </c>
      <c r="I21" s="160"/>
      <c r="J21" s="60"/>
      <c r="K21" s="63" t="str">
        <f t="shared" si="1"/>
        <v/>
      </c>
      <c r="L21" s="97" t="str">
        <f t="shared" si="2"/>
        <v/>
      </c>
      <c r="M21" s="64" t="e">
        <f t="shared" si="3"/>
        <v>#VALUE!</v>
      </c>
      <c r="N21" s="129"/>
      <c r="O21" s="124"/>
    </row>
    <row r="22" spans="1:15" ht="15.75" thickBot="1" x14ac:dyDescent="0.3">
      <c r="A22" s="148"/>
      <c r="B22" s="154"/>
      <c r="C22" s="21">
        <v>17</v>
      </c>
      <c r="D22" s="114" t="s">
        <v>39</v>
      </c>
      <c r="E22" s="112" t="s">
        <v>3</v>
      </c>
      <c r="F22" s="119">
        <v>10</v>
      </c>
      <c r="G22" s="118">
        <v>11.57</v>
      </c>
      <c r="H22" s="33">
        <f t="shared" si="0"/>
        <v>115.7</v>
      </c>
      <c r="I22" s="160"/>
      <c r="J22" s="60"/>
      <c r="K22" s="63" t="str">
        <f t="shared" si="1"/>
        <v/>
      </c>
      <c r="L22" s="97" t="str">
        <f t="shared" si="2"/>
        <v/>
      </c>
      <c r="M22" s="64" t="e">
        <f t="shared" si="3"/>
        <v>#VALUE!</v>
      </c>
      <c r="N22" s="129"/>
      <c r="O22" s="124"/>
    </row>
    <row r="23" spans="1:15" ht="15.75" thickBot="1" x14ac:dyDescent="0.3">
      <c r="A23" s="151"/>
      <c r="B23" s="155"/>
      <c r="C23" s="21">
        <v>18</v>
      </c>
      <c r="D23" s="114" t="s">
        <v>40</v>
      </c>
      <c r="E23" s="112" t="s">
        <v>3</v>
      </c>
      <c r="F23" s="119">
        <v>8</v>
      </c>
      <c r="G23" s="118">
        <v>35.700000000000003</v>
      </c>
      <c r="H23" s="41">
        <f t="shared" si="0"/>
        <v>285.60000000000002</v>
      </c>
      <c r="I23" s="161"/>
      <c r="J23" s="60"/>
      <c r="K23" s="65" t="str">
        <f t="shared" si="1"/>
        <v/>
      </c>
      <c r="L23" s="98" t="str">
        <f t="shared" si="2"/>
        <v/>
      </c>
      <c r="M23" s="66" t="e">
        <f t="shared" si="3"/>
        <v>#VALUE!</v>
      </c>
      <c r="N23" s="130"/>
      <c r="O23" s="145"/>
    </row>
    <row r="24" spans="1:15" ht="15.75" thickBot="1" x14ac:dyDescent="0.3">
      <c r="A24" s="147"/>
      <c r="B24" s="156">
        <v>4</v>
      </c>
      <c r="C24" s="22">
        <v>19</v>
      </c>
      <c r="D24" s="114" t="s">
        <v>41</v>
      </c>
      <c r="E24" s="112" t="s">
        <v>3</v>
      </c>
      <c r="F24" s="119">
        <v>8</v>
      </c>
      <c r="G24" s="118">
        <v>41.66</v>
      </c>
      <c r="H24" s="40">
        <f t="shared" si="0"/>
        <v>333.28</v>
      </c>
      <c r="I24" s="159"/>
      <c r="J24" s="60"/>
      <c r="K24" s="61" t="str">
        <f t="shared" si="1"/>
        <v/>
      </c>
      <c r="L24" s="96" t="str">
        <f t="shared" si="2"/>
        <v/>
      </c>
      <c r="M24" s="62" t="e">
        <f t="shared" si="3"/>
        <v>#VALUE!</v>
      </c>
      <c r="N24" s="128" t="e">
        <f>SUM(M24:M28)</f>
        <v>#VALUE!</v>
      </c>
      <c r="O24" s="125" t="e">
        <f>(I24-N24)/I24</f>
        <v>#VALUE!</v>
      </c>
    </row>
    <row r="25" spans="1:15" ht="15.75" thickBot="1" x14ac:dyDescent="0.3">
      <c r="A25" s="148"/>
      <c r="B25" s="157"/>
      <c r="C25" s="21">
        <v>20</v>
      </c>
      <c r="D25" s="112" t="s">
        <v>42</v>
      </c>
      <c r="E25" s="112" t="s">
        <v>3</v>
      </c>
      <c r="F25" s="116">
        <v>40</v>
      </c>
      <c r="G25" s="118">
        <v>3.8</v>
      </c>
      <c r="H25" s="33">
        <f t="shared" si="0"/>
        <v>152</v>
      </c>
      <c r="I25" s="160"/>
      <c r="J25" s="60"/>
      <c r="K25" s="63" t="str">
        <f t="shared" si="1"/>
        <v/>
      </c>
      <c r="L25" s="97" t="str">
        <f t="shared" si="2"/>
        <v/>
      </c>
      <c r="M25" s="64" t="e">
        <f t="shared" si="3"/>
        <v>#VALUE!</v>
      </c>
      <c r="N25" s="129"/>
      <c r="O25" s="126"/>
    </row>
    <row r="26" spans="1:15" ht="15.75" thickBot="1" x14ac:dyDescent="0.3">
      <c r="A26" s="148"/>
      <c r="B26" s="157"/>
      <c r="C26" s="21">
        <v>21</v>
      </c>
      <c r="D26" s="112" t="s">
        <v>43</v>
      </c>
      <c r="E26" s="112" t="s">
        <v>3</v>
      </c>
      <c r="F26" s="116">
        <v>40</v>
      </c>
      <c r="G26" s="118">
        <v>1.44</v>
      </c>
      <c r="H26" s="33">
        <f t="shared" si="0"/>
        <v>57.599999999999994</v>
      </c>
      <c r="I26" s="160"/>
      <c r="J26" s="60"/>
      <c r="K26" s="63" t="str">
        <f t="shared" si="1"/>
        <v/>
      </c>
      <c r="L26" s="97" t="str">
        <f t="shared" si="2"/>
        <v/>
      </c>
      <c r="M26" s="64" t="e">
        <f t="shared" si="3"/>
        <v>#VALUE!</v>
      </c>
      <c r="N26" s="129"/>
      <c r="O26" s="126"/>
    </row>
    <row r="27" spans="1:15" ht="15.75" thickBot="1" x14ac:dyDescent="0.3">
      <c r="A27" s="148"/>
      <c r="B27" s="157"/>
      <c r="C27" s="105">
        <v>22</v>
      </c>
      <c r="D27" s="112" t="s">
        <v>44</v>
      </c>
      <c r="E27" s="112" t="s">
        <v>3</v>
      </c>
      <c r="F27" s="116">
        <v>30</v>
      </c>
      <c r="G27" s="118">
        <v>0.69</v>
      </c>
      <c r="H27" s="33">
        <f t="shared" si="0"/>
        <v>20.7</v>
      </c>
      <c r="I27" s="160"/>
      <c r="J27" s="60"/>
      <c r="K27" s="63" t="str">
        <f t="shared" si="1"/>
        <v/>
      </c>
      <c r="L27" s="97" t="str">
        <f t="shared" si="2"/>
        <v/>
      </c>
      <c r="M27" s="64" t="e">
        <f t="shared" si="3"/>
        <v>#VALUE!</v>
      </c>
      <c r="N27" s="129"/>
      <c r="O27" s="126"/>
    </row>
    <row r="28" spans="1:15" ht="15.75" thickBot="1" x14ac:dyDescent="0.3">
      <c r="A28" s="151"/>
      <c r="B28" s="158"/>
      <c r="C28" s="23">
        <v>23</v>
      </c>
      <c r="D28" s="112" t="s">
        <v>45</v>
      </c>
      <c r="E28" s="112" t="s">
        <v>87</v>
      </c>
      <c r="F28" s="116">
        <v>300</v>
      </c>
      <c r="G28" s="118">
        <v>0.22</v>
      </c>
      <c r="H28" s="41">
        <f t="shared" si="0"/>
        <v>66</v>
      </c>
      <c r="I28" s="161"/>
      <c r="J28" s="60"/>
      <c r="K28" s="65" t="str">
        <f t="shared" si="1"/>
        <v/>
      </c>
      <c r="L28" s="98" t="str">
        <f t="shared" si="2"/>
        <v/>
      </c>
      <c r="M28" s="66" t="e">
        <f t="shared" si="3"/>
        <v>#VALUE!</v>
      </c>
      <c r="N28" s="130"/>
      <c r="O28" s="127"/>
    </row>
    <row r="29" spans="1:15" ht="15.75" thickBot="1" x14ac:dyDescent="0.3">
      <c r="A29" s="147"/>
      <c r="B29" s="149">
        <v>4</v>
      </c>
      <c r="C29" s="22">
        <v>24</v>
      </c>
      <c r="D29" s="112" t="s">
        <v>46</v>
      </c>
      <c r="E29" s="112" t="s">
        <v>87</v>
      </c>
      <c r="F29" s="116">
        <v>300</v>
      </c>
      <c r="G29" s="118">
        <v>0.63</v>
      </c>
      <c r="H29" s="40">
        <f t="shared" si="0"/>
        <v>189</v>
      </c>
      <c r="I29" s="159"/>
      <c r="J29" s="60"/>
      <c r="K29" s="61" t="str">
        <f>IF(ISBLANK(J29),"",IF(AND(J29&gt;=0%,J29&lt;=70%),ROUND(J29,4),"ΜΗ ΑΠΟΔΕΚΤΟ"))</f>
        <v/>
      </c>
      <c r="L29" s="96" t="str">
        <f>IF(ISBLANK(J29),"",G29-K29*G29)</f>
        <v/>
      </c>
      <c r="M29" s="62" t="e">
        <f t="shared" si="3"/>
        <v>#VALUE!</v>
      </c>
      <c r="N29" s="128" t="e">
        <f>SUM(M29:M37)</f>
        <v>#VALUE!</v>
      </c>
      <c r="O29" s="125" t="e">
        <f>(I29-N29)/I29</f>
        <v>#VALUE!</v>
      </c>
    </row>
    <row r="30" spans="1:15" ht="15.75" thickBot="1" x14ac:dyDescent="0.3">
      <c r="A30" s="148"/>
      <c r="B30" s="150"/>
      <c r="C30" s="21">
        <v>25</v>
      </c>
      <c r="D30" s="112" t="s">
        <v>47</v>
      </c>
      <c r="E30" s="112" t="s">
        <v>87</v>
      </c>
      <c r="F30" s="116">
        <v>300</v>
      </c>
      <c r="G30" s="118">
        <v>0.9</v>
      </c>
      <c r="H30" s="33">
        <f t="shared" si="0"/>
        <v>270</v>
      </c>
      <c r="I30" s="160"/>
      <c r="J30" s="60"/>
      <c r="K30" s="67" t="str">
        <f t="shared" si="1"/>
        <v/>
      </c>
      <c r="L30" s="100" t="str">
        <f t="shared" si="2"/>
        <v/>
      </c>
      <c r="M30" s="68" t="e">
        <f t="shared" si="3"/>
        <v>#VALUE!</v>
      </c>
      <c r="N30" s="129"/>
      <c r="O30" s="126"/>
    </row>
    <row r="31" spans="1:15" ht="15.75" thickBot="1" x14ac:dyDescent="0.3">
      <c r="A31" s="148"/>
      <c r="B31" s="150"/>
      <c r="C31" s="21">
        <v>26</v>
      </c>
      <c r="D31" s="112" t="s">
        <v>48</v>
      </c>
      <c r="E31" s="112" t="s">
        <v>3</v>
      </c>
      <c r="F31" s="116">
        <v>10</v>
      </c>
      <c r="G31" s="118">
        <v>58.96</v>
      </c>
      <c r="H31" s="33">
        <f t="shared" si="0"/>
        <v>589.6</v>
      </c>
      <c r="I31" s="160"/>
      <c r="J31" s="60"/>
      <c r="K31" s="63" t="str">
        <f t="shared" si="1"/>
        <v/>
      </c>
      <c r="L31" s="97" t="str">
        <f t="shared" si="2"/>
        <v/>
      </c>
      <c r="M31" s="64" t="e">
        <f t="shared" si="3"/>
        <v>#VALUE!</v>
      </c>
      <c r="N31" s="129"/>
      <c r="O31" s="126"/>
    </row>
    <row r="32" spans="1:15" ht="15.75" thickBot="1" x14ac:dyDescent="0.3">
      <c r="A32" s="148"/>
      <c r="B32" s="150"/>
      <c r="C32" s="21">
        <v>27</v>
      </c>
      <c r="D32" s="112" t="s">
        <v>49</v>
      </c>
      <c r="E32" s="112" t="s">
        <v>3</v>
      </c>
      <c r="F32" s="116">
        <v>10</v>
      </c>
      <c r="G32" s="118">
        <v>0.43</v>
      </c>
      <c r="H32" s="33">
        <f t="shared" si="0"/>
        <v>4.3</v>
      </c>
      <c r="I32" s="160"/>
      <c r="J32" s="60"/>
      <c r="K32" s="63" t="str">
        <f t="shared" si="1"/>
        <v/>
      </c>
      <c r="L32" s="97" t="str">
        <f t="shared" si="2"/>
        <v/>
      </c>
      <c r="M32" s="64" t="e">
        <f t="shared" si="3"/>
        <v>#VALUE!</v>
      </c>
      <c r="N32" s="129"/>
      <c r="O32" s="126"/>
    </row>
    <row r="33" spans="1:15" ht="15.75" thickBot="1" x14ac:dyDescent="0.3">
      <c r="A33" s="148"/>
      <c r="B33" s="150"/>
      <c r="C33" s="21">
        <v>28</v>
      </c>
      <c r="D33" s="115" t="s">
        <v>50</v>
      </c>
      <c r="E33" s="115" t="s">
        <v>3</v>
      </c>
      <c r="F33" s="116">
        <v>10</v>
      </c>
      <c r="G33" s="118">
        <v>7.23</v>
      </c>
      <c r="H33" s="33">
        <f t="shared" si="0"/>
        <v>72.300000000000011</v>
      </c>
      <c r="I33" s="160"/>
      <c r="J33" s="60"/>
      <c r="K33" s="63" t="str">
        <f t="shared" si="1"/>
        <v/>
      </c>
      <c r="L33" s="97" t="str">
        <f t="shared" si="2"/>
        <v/>
      </c>
      <c r="M33" s="64" t="e">
        <f t="shared" si="3"/>
        <v>#VALUE!</v>
      </c>
      <c r="N33" s="129"/>
      <c r="O33" s="126"/>
    </row>
    <row r="34" spans="1:15" ht="15.75" thickBot="1" x14ac:dyDescent="0.3">
      <c r="A34" s="148"/>
      <c r="B34" s="150"/>
      <c r="C34" s="105">
        <v>29</v>
      </c>
      <c r="D34" s="115" t="s">
        <v>51</v>
      </c>
      <c r="E34" s="115" t="s">
        <v>3</v>
      </c>
      <c r="F34" s="116">
        <v>10</v>
      </c>
      <c r="G34" s="118">
        <v>21.94</v>
      </c>
      <c r="H34" s="33">
        <f t="shared" si="0"/>
        <v>219.4</v>
      </c>
      <c r="I34" s="160"/>
      <c r="J34" s="60"/>
      <c r="K34" s="63" t="str">
        <f t="shared" si="1"/>
        <v/>
      </c>
      <c r="L34" s="97" t="str">
        <f t="shared" si="2"/>
        <v/>
      </c>
      <c r="M34" s="64" t="e">
        <f t="shared" si="3"/>
        <v>#VALUE!</v>
      </c>
      <c r="N34" s="129"/>
      <c r="O34" s="126"/>
    </row>
    <row r="35" spans="1:15" ht="15.75" thickBot="1" x14ac:dyDescent="0.3">
      <c r="A35" s="148"/>
      <c r="B35" s="150"/>
      <c r="C35" s="21">
        <v>30</v>
      </c>
      <c r="D35" s="115" t="s">
        <v>52</v>
      </c>
      <c r="E35" s="115" t="s">
        <v>3</v>
      </c>
      <c r="F35" s="116">
        <v>10</v>
      </c>
      <c r="G35" s="118">
        <v>7.5</v>
      </c>
      <c r="H35" s="33">
        <f t="shared" si="0"/>
        <v>75</v>
      </c>
      <c r="I35" s="160"/>
      <c r="J35" s="60"/>
      <c r="K35" s="63" t="str">
        <f t="shared" si="1"/>
        <v/>
      </c>
      <c r="L35" s="97" t="str">
        <f t="shared" si="2"/>
        <v/>
      </c>
      <c r="M35" s="64" t="e">
        <f t="shared" si="3"/>
        <v>#VALUE!</v>
      </c>
      <c r="N35" s="129"/>
      <c r="O35" s="126"/>
    </row>
    <row r="36" spans="1:15" ht="15.75" thickBot="1" x14ac:dyDescent="0.3">
      <c r="A36" s="148"/>
      <c r="B36" s="150"/>
      <c r="C36" s="21">
        <v>31</v>
      </c>
      <c r="D36" s="115" t="s">
        <v>53</v>
      </c>
      <c r="E36" s="115" t="s">
        <v>3</v>
      </c>
      <c r="F36" s="116">
        <v>6</v>
      </c>
      <c r="G36" s="118">
        <v>24.98</v>
      </c>
      <c r="H36" s="33">
        <f t="shared" si="0"/>
        <v>149.88</v>
      </c>
      <c r="I36" s="160"/>
      <c r="J36" s="60"/>
      <c r="K36" s="63" t="str">
        <f t="shared" si="1"/>
        <v/>
      </c>
      <c r="L36" s="97" t="str">
        <f t="shared" si="2"/>
        <v/>
      </c>
      <c r="M36" s="64" t="e">
        <f t="shared" si="3"/>
        <v>#VALUE!</v>
      </c>
      <c r="N36" s="129"/>
      <c r="O36" s="126"/>
    </row>
    <row r="37" spans="1:15" ht="15.75" thickBot="1" x14ac:dyDescent="0.3">
      <c r="A37" s="151"/>
      <c r="B37" s="152"/>
      <c r="C37" s="23">
        <v>32</v>
      </c>
      <c r="D37" s="115" t="s">
        <v>54</v>
      </c>
      <c r="E37" s="115" t="s">
        <v>3</v>
      </c>
      <c r="F37" s="116">
        <v>10</v>
      </c>
      <c r="G37" s="118">
        <v>11.3</v>
      </c>
      <c r="H37" s="41">
        <f t="shared" si="0"/>
        <v>113</v>
      </c>
      <c r="I37" s="161"/>
      <c r="J37" s="60"/>
      <c r="K37" s="65" t="str">
        <f t="shared" si="1"/>
        <v/>
      </c>
      <c r="L37" s="98" t="str">
        <f t="shared" si="2"/>
        <v/>
      </c>
      <c r="M37" s="66" t="e">
        <f t="shared" si="3"/>
        <v>#VALUE!</v>
      </c>
      <c r="N37" s="130"/>
      <c r="O37" s="127"/>
    </row>
    <row r="38" spans="1:15" ht="15.75" thickBot="1" x14ac:dyDescent="0.3">
      <c r="A38" s="147"/>
      <c r="B38" s="149">
        <v>4</v>
      </c>
      <c r="C38" s="22">
        <v>33</v>
      </c>
      <c r="D38" s="115" t="s">
        <v>55</v>
      </c>
      <c r="E38" s="115" t="s">
        <v>3</v>
      </c>
      <c r="F38" s="116">
        <v>10</v>
      </c>
      <c r="G38" s="118">
        <v>14.97</v>
      </c>
      <c r="H38" s="40">
        <f t="shared" si="0"/>
        <v>149.70000000000002</v>
      </c>
      <c r="I38" s="159"/>
      <c r="J38" s="60"/>
      <c r="K38" s="61" t="str">
        <f t="shared" si="1"/>
        <v/>
      </c>
      <c r="L38" s="96" t="str">
        <f t="shared" si="2"/>
        <v/>
      </c>
      <c r="M38" s="62" t="e">
        <f t="shared" si="3"/>
        <v>#VALUE!</v>
      </c>
      <c r="N38" s="128" t="e">
        <f>SUM(M38:M50)</f>
        <v>#VALUE!</v>
      </c>
      <c r="O38" s="125" t="e">
        <f>(I38-N38)/I38</f>
        <v>#VALUE!</v>
      </c>
    </row>
    <row r="39" spans="1:15" ht="15.75" thickBot="1" x14ac:dyDescent="0.3">
      <c r="A39" s="148"/>
      <c r="B39" s="150"/>
      <c r="C39" s="21">
        <v>34</v>
      </c>
      <c r="D39" s="112" t="s">
        <v>56</v>
      </c>
      <c r="E39" s="112" t="s">
        <v>3</v>
      </c>
      <c r="F39" s="116">
        <v>10</v>
      </c>
      <c r="G39" s="118">
        <v>13.4</v>
      </c>
      <c r="H39" s="33">
        <f t="shared" si="0"/>
        <v>134</v>
      </c>
      <c r="I39" s="160"/>
      <c r="J39" s="60"/>
      <c r="K39" s="63" t="str">
        <f t="shared" si="1"/>
        <v/>
      </c>
      <c r="L39" s="97" t="str">
        <f t="shared" si="2"/>
        <v/>
      </c>
      <c r="M39" s="64" t="e">
        <f t="shared" si="3"/>
        <v>#VALUE!</v>
      </c>
      <c r="N39" s="129"/>
      <c r="O39" s="126"/>
    </row>
    <row r="40" spans="1:15" ht="15.75" thickBot="1" x14ac:dyDescent="0.3">
      <c r="A40" s="148"/>
      <c r="B40" s="150"/>
      <c r="C40" s="21">
        <v>35</v>
      </c>
      <c r="D40" s="114" t="s">
        <v>57</v>
      </c>
      <c r="E40" s="112" t="s">
        <v>87</v>
      </c>
      <c r="F40" s="116">
        <v>64</v>
      </c>
      <c r="G40" s="118">
        <v>1.41</v>
      </c>
      <c r="H40" s="33">
        <f t="shared" si="0"/>
        <v>90.24</v>
      </c>
      <c r="I40" s="160"/>
      <c r="J40" s="60"/>
      <c r="K40" s="63" t="str">
        <f t="shared" si="1"/>
        <v/>
      </c>
      <c r="L40" s="97" t="str">
        <f t="shared" si="2"/>
        <v/>
      </c>
      <c r="M40" s="64" t="e">
        <f t="shared" si="3"/>
        <v>#VALUE!</v>
      </c>
      <c r="N40" s="129"/>
      <c r="O40" s="126"/>
    </row>
    <row r="41" spans="1:15" ht="15.75" thickBot="1" x14ac:dyDescent="0.3">
      <c r="A41" s="148"/>
      <c r="B41" s="150"/>
      <c r="C41" s="105">
        <v>36</v>
      </c>
      <c r="D41" s="114" t="s">
        <v>58</v>
      </c>
      <c r="E41" s="112" t="s">
        <v>87</v>
      </c>
      <c r="F41" s="116">
        <v>64</v>
      </c>
      <c r="G41" s="118">
        <v>1.83</v>
      </c>
      <c r="H41" s="33">
        <f t="shared" si="0"/>
        <v>117.12</v>
      </c>
      <c r="I41" s="160"/>
      <c r="J41" s="60"/>
      <c r="K41" s="63" t="str">
        <f t="shared" si="1"/>
        <v/>
      </c>
      <c r="L41" s="97" t="str">
        <f t="shared" si="2"/>
        <v/>
      </c>
      <c r="M41" s="64" t="e">
        <f t="shared" si="3"/>
        <v>#VALUE!</v>
      </c>
      <c r="N41" s="129"/>
      <c r="O41" s="126"/>
    </row>
    <row r="42" spans="1:15" ht="15.75" thickBot="1" x14ac:dyDescent="0.3">
      <c r="A42" s="148"/>
      <c r="B42" s="150"/>
      <c r="C42" s="21">
        <v>37</v>
      </c>
      <c r="D42" s="114" t="s">
        <v>59</v>
      </c>
      <c r="E42" s="112" t="s">
        <v>87</v>
      </c>
      <c r="F42" s="116">
        <v>64</v>
      </c>
      <c r="G42" s="118">
        <v>2.0499999999999998</v>
      </c>
      <c r="H42" s="33">
        <f t="shared" si="0"/>
        <v>131.19999999999999</v>
      </c>
      <c r="I42" s="160"/>
      <c r="J42" s="60"/>
      <c r="K42" s="67" t="str">
        <f t="shared" si="1"/>
        <v/>
      </c>
      <c r="L42" s="100" t="str">
        <f t="shared" si="2"/>
        <v/>
      </c>
      <c r="M42" s="68" t="e">
        <f t="shared" si="3"/>
        <v>#VALUE!</v>
      </c>
      <c r="N42" s="129"/>
      <c r="O42" s="126"/>
    </row>
    <row r="43" spans="1:15" ht="15.75" thickBot="1" x14ac:dyDescent="0.3">
      <c r="A43" s="148"/>
      <c r="B43" s="150"/>
      <c r="C43" s="21">
        <v>38</v>
      </c>
      <c r="D43" s="114" t="s">
        <v>60</v>
      </c>
      <c r="E43" s="112" t="s">
        <v>3</v>
      </c>
      <c r="F43" s="116">
        <v>10</v>
      </c>
      <c r="G43" s="118">
        <v>1.61</v>
      </c>
      <c r="H43" s="33">
        <f t="shared" si="0"/>
        <v>16.100000000000001</v>
      </c>
      <c r="I43" s="160"/>
      <c r="J43" s="60"/>
      <c r="K43" s="63" t="str">
        <f t="shared" si="1"/>
        <v/>
      </c>
      <c r="L43" s="97" t="str">
        <f t="shared" si="2"/>
        <v/>
      </c>
      <c r="M43" s="64" t="e">
        <f t="shared" si="3"/>
        <v>#VALUE!</v>
      </c>
      <c r="N43" s="129"/>
      <c r="O43" s="126"/>
    </row>
    <row r="44" spans="1:15" ht="15.75" thickBot="1" x14ac:dyDescent="0.3">
      <c r="A44" s="148"/>
      <c r="B44" s="150"/>
      <c r="C44" s="21">
        <v>39</v>
      </c>
      <c r="D44" s="112" t="s">
        <v>61</v>
      </c>
      <c r="E44" s="112" t="s">
        <v>3</v>
      </c>
      <c r="F44" s="116">
        <v>10</v>
      </c>
      <c r="G44" s="118">
        <v>1.28</v>
      </c>
      <c r="H44" s="33">
        <f t="shared" si="0"/>
        <v>12.8</v>
      </c>
      <c r="I44" s="160"/>
      <c r="J44" s="60"/>
      <c r="K44" s="63" t="str">
        <f t="shared" si="1"/>
        <v/>
      </c>
      <c r="L44" s="97" t="str">
        <f t="shared" si="2"/>
        <v/>
      </c>
      <c r="M44" s="64" t="e">
        <f t="shared" si="3"/>
        <v>#VALUE!</v>
      </c>
      <c r="N44" s="129"/>
      <c r="O44" s="126"/>
    </row>
    <row r="45" spans="1:15" ht="15.75" thickBot="1" x14ac:dyDescent="0.3">
      <c r="A45" s="148"/>
      <c r="B45" s="150"/>
      <c r="C45" s="21">
        <v>40</v>
      </c>
      <c r="D45" s="112" t="s">
        <v>62</v>
      </c>
      <c r="E45" s="112" t="s">
        <v>3</v>
      </c>
      <c r="F45" s="116">
        <v>10</v>
      </c>
      <c r="G45" s="118">
        <v>3.43</v>
      </c>
      <c r="H45" s="33">
        <f t="shared" si="0"/>
        <v>34.300000000000004</v>
      </c>
      <c r="I45" s="160"/>
      <c r="J45" s="60"/>
      <c r="K45" s="63" t="str">
        <f t="shared" si="1"/>
        <v/>
      </c>
      <c r="L45" s="97" t="str">
        <f t="shared" si="2"/>
        <v/>
      </c>
      <c r="M45" s="64" t="e">
        <f t="shared" si="3"/>
        <v>#VALUE!</v>
      </c>
      <c r="N45" s="129"/>
      <c r="O45" s="126"/>
    </row>
    <row r="46" spans="1:15" ht="15.75" thickBot="1" x14ac:dyDescent="0.3">
      <c r="A46" s="148"/>
      <c r="B46" s="150"/>
      <c r="C46" s="21">
        <v>41</v>
      </c>
      <c r="D46" s="115" t="s">
        <v>63</v>
      </c>
      <c r="E46" s="115" t="s">
        <v>3</v>
      </c>
      <c r="F46" s="116">
        <v>20</v>
      </c>
      <c r="G46" s="118">
        <v>1.1000000000000001</v>
      </c>
      <c r="H46" s="33">
        <f t="shared" si="0"/>
        <v>22</v>
      </c>
      <c r="I46" s="160"/>
      <c r="J46" s="60"/>
      <c r="K46" s="63" t="str">
        <f t="shared" si="1"/>
        <v/>
      </c>
      <c r="L46" s="97" t="str">
        <f t="shared" si="2"/>
        <v/>
      </c>
      <c r="M46" s="64" t="e">
        <f t="shared" si="3"/>
        <v>#VALUE!</v>
      </c>
      <c r="N46" s="129"/>
      <c r="O46" s="126"/>
    </row>
    <row r="47" spans="1:15" ht="15.75" thickBot="1" x14ac:dyDescent="0.3">
      <c r="A47" s="148"/>
      <c r="B47" s="150"/>
      <c r="C47" s="21">
        <v>42</v>
      </c>
      <c r="D47" s="115" t="s">
        <v>64</v>
      </c>
      <c r="E47" s="115" t="s">
        <v>3</v>
      </c>
      <c r="F47" s="116">
        <v>4</v>
      </c>
      <c r="G47" s="118">
        <v>18.46</v>
      </c>
      <c r="H47" s="33">
        <f t="shared" si="0"/>
        <v>73.84</v>
      </c>
      <c r="I47" s="160"/>
      <c r="J47" s="60"/>
      <c r="K47" s="63" t="str">
        <f t="shared" si="1"/>
        <v/>
      </c>
      <c r="L47" s="97" t="str">
        <f t="shared" si="2"/>
        <v/>
      </c>
      <c r="M47" s="64" t="e">
        <f t="shared" si="3"/>
        <v>#VALUE!</v>
      </c>
      <c r="N47" s="129"/>
      <c r="O47" s="126"/>
    </row>
    <row r="48" spans="1:15" ht="15.75" thickBot="1" x14ac:dyDescent="0.3">
      <c r="A48" s="148"/>
      <c r="B48" s="150"/>
      <c r="C48" s="105">
        <v>43</v>
      </c>
      <c r="D48" s="115" t="s">
        <v>65</v>
      </c>
      <c r="E48" s="115" t="s">
        <v>3</v>
      </c>
      <c r="F48" s="120">
        <v>10</v>
      </c>
      <c r="G48" s="118">
        <v>8.2100000000000009</v>
      </c>
      <c r="H48" s="33">
        <f t="shared" si="0"/>
        <v>82.100000000000009</v>
      </c>
      <c r="I48" s="160"/>
      <c r="J48" s="60"/>
      <c r="K48" s="63" t="str">
        <f t="shared" si="1"/>
        <v/>
      </c>
      <c r="L48" s="97" t="str">
        <f t="shared" si="2"/>
        <v/>
      </c>
      <c r="M48" s="64" t="e">
        <f t="shared" si="3"/>
        <v>#VALUE!</v>
      </c>
      <c r="N48" s="129"/>
      <c r="O48" s="126"/>
    </row>
    <row r="49" spans="1:15" ht="15.75" thickBot="1" x14ac:dyDescent="0.3">
      <c r="A49" s="148"/>
      <c r="B49" s="150"/>
      <c r="C49" s="21">
        <v>44</v>
      </c>
      <c r="D49" s="115" t="s">
        <v>66</v>
      </c>
      <c r="E49" s="115" t="s">
        <v>3</v>
      </c>
      <c r="F49" s="120">
        <v>10</v>
      </c>
      <c r="G49" s="118">
        <v>1.28</v>
      </c>
      <c r="H49" s="33">
        <f t="shared" si="0"/>
        <v>12.8</v>
      </c>
      <c r="I49" s="160"/>
      <c r="J49" s="60"/>
      <c r="K49" s="63" t="str">
        <f t="shared" si="1"/>
        <v/>
      </c>
      <c r="L49" s="97" t="str">
        <f t="shared" si="2"/>
        <v/>
      </c>
      <c r="M49" s="64" t="e">
        <f t="shared" si="3"/>
        <v>#VALUE!</v>
      </c>
      <c r="N49" s="129"/>
      <c r="O49" s="126"/>
    </row>
    <row r="50" spans="1:15" ht="15.75" thickBot="1" x14ac:dyDescent="0.3">
      <c r="A50" s="151"/>
      <c r="B50" s="152"/>
      <c r="C50" s="23">
        <v>45</v>
      </c>
      <c r="D50" s="115" t="s">
        <v>67</v>
      </c>
      <c r="E50" s="115" t="s">
        <v>3</v>
      </c>
      <c r="F50" s="120">
        <v>5</v>
      </c>
      <c r="G50" s="118">
        <v>25.43</v>
      </c>
      <c r="H50" s="41">
        <f t="shared" si="0"/>
        <v>127.15</v>
      </c>
      <c r="I50" s="161"/>
      <c r="J50" s="60"/>
      <c r="K50" s="65" t="str">
        <f t="shared" si="1"/>
        <v/>
      </c>
      <c r="L50" s="98" t="str">
        <f t="shared" si="2"/>
        <v/>
      </c>
      <c r="M50" s="66" t="e">
        <f t="shared" si="3"/>
        <v>#VALUE!</v>
      </c>
      <c r="N50" s="130"/>
      <c r="O50" s="127"/>
    </row>
    <row r="51" spans="1:15" ht="15.75" thickBot="1" x14ac:dyDescent="0.3">
      <c r="A51" s="148"/>
      <c r="B51" s="150">
        <v>4</v>
      </c>
      <c r="C51" s="105">
        <v>46</v>
      </c>
      <c r="D51" s="115" t="s">
        <v>68</v>
      </c>
      <c r="E51" s="112" t="s">
        <v>3</v>
      </c>
      <c r="F51" s="116">
        <v>10</v>
      </c>
      <c r="G51" s="118">
        <v>14.42</v>
      </c>
      <c r="H51" s="106">
        <f t="shared" si="0"/>
        <v>144.19999999999999</v>
      </c>
      <c r="I51" s="122"/>
      <c r="J51" s="60"/>
      <c r="K51" s="67" t="str">
        <f t="shared" si="1"/>
        <v/>
      </c>
      <c r="L51" s="100" t="str">
        <f t="shared" si="2"/>
        <v/>
      </c>
      <c r="M51" s="68" t="e">
        <f t="shared" si="3"/>
        <v>#VALUE!</v>
      </c>
      <c r="N51" s="131" t="e">
        <f>SUM(M51:M57)</f>
        <v>#VALUE!</v>
      </c>
      <c r="O51" s="132" t="e">
        <f>(I51-N51)/I51</f>
        <v>#VALUE!</v>
      </c>
    </row>
    <row r="52" spans="1:15" ht="15.75" thickBot="1" x14ac:dyDescent="0.3">
      <c r="A52" s="148"/>
      <c r="B52" s="150"/>
      <c r="C52" s="21">
        <v>47</v>
      </c>
      <c r="D52" s="115" t="s">
        <v>69</v>
      </c>
      <c r="E52" s="112" t="s">
        <v>3</v>
      </c>
      <c r="F52" s="116">
        <v>8</v>
      </c>
      <c r="G52" s="118">
        <v>135.22999999999999</v>
      </c>
      <c r="H52" s="33">
        <f t="shared" si="0"/>
        <v>1081.8399999999999</v>
      </c>
      <c r="I52" s="160"/>
      <c r="J52" s="60"/>
      <c r="K52" s="63" t="str">
        <f t="shared" si="1"/>
        <v/>
      </c>
      <c r="L52" s="97" t="str">
        <f t="shared" si="2"/>
        <v/>
      </c>
      <c r="M52" s="64" t="e">
        <f t="shared" si="3"/>
        <v>#VALUE!</v>
      </c>
      <c r="N52" s="129"/>
      <c r="O52" s="126"/>
    </row>
    <row r="53" spans="1:15" ht="15.75" thickBot="1" x14ac:dyDescent="0.3">
      <c r="A53" s="148"/>
      <c r="B53" s="150"/>
      <c r="C53" s="21">
        <v>48</v>
      </c>
      <c r="D53" s="115" t="s">
        <v>70</v>
      </c>
      <c r="E53" s="112" t="s">
        <v>3</v>
      </c>
      <c r="F53" s="116">
        <v>8</v>
      </c>
      <c r="G53" s="118">
        <v>91.03</v>
      </c>
      <c r="H53" s="33">
        <f t="shared" si="0"/>
        <v>728.24</v>
      </c>
      <c r="I53" s="160"/>
      <c r="J53" s="60"/>
      <c r="K53" s="63" t="str">
        <f t="shared" si="1"/>
        <v/>
      </c>
      <c r="L53" s="97" t="str">
        <f t="shared" si="2"/>
        <v/>
      </c>
      <c r="M53" s="64" t="e">
        <f t="shared" si="3"/>
        <v>#VALUE!</v>
      </c>
      <c r="N53" s="129"/>
      <c r="O53" s="126"/>
    </row>
    <row r="54" spans="1:15" ht="15.75" thickBot="1" x14ac:dyDescent="0.3">
      <c r="A54" s="148"/>
      <c r="B54" s="150"/>
      <c r="C54" s="21">
        <v>49</v>
      </c>
      <c r="D54" s="115" t="s">
        <v>71</v>
      </c>
      <c r="E54" s="112" t="s">
        <v>3</v>
      </c>
      <c r="F54" s="116">
        <v>40</v>
      </c>
      <c r="G54" s="118">
        <v>1.0900000000000001</v>
      </c>
      <c r="H54" s="33">
        <f t="shared" si="0"/>
        <v>43.6</v>
      </c>
      <c r="I54" s="160"/>
      <c r="J54" s="60"/>
      <c r="K54" s="63" t="str">
        <f t="shared" si="1"/>
        <v/>
      </c>
      <c r="L54" s="97" t="str">
        <f t="shared" si="2"/>
        <v/>
      </c>
      <c r="M54" s="64" t="e">
        <f t="shared" si="3"/>
        <v>#VALUE!</v>
      </c>
      <c r="N54" s="129"/>
      <c r="O54" s="126"/>
    </row>
    <row r="55" spans="1:15" ht="15.75" thickBot="1" x14ac:dyDescent="0.3">
      <c r="A55" s="148"/>
      <c r="B55" s="150"/>
      <c r="C55" s="105">
        <v>50</v>
      </c>
      <c r="D55" s="115" t="s">
        <v>72</v>
      </c>
      <c r="E55" s="112" t="s">
        <v>3</v>
      </c>
      <c r="F55" s="116">
        <v>15</v>
      </c>
      <c r="G55" s="118">
        <v>10.34</v>
      </c>
      <c r="H55" s="33">
        <f t="shared" si="0"/>
        <v>155.1</v>
      </c>
      <c r="I55" s="160"/>
      <c r="J55" s="60"/>
      <c r="K55" s="63" t="str">
        <f t="shared" si="1"/>
        <v/>
      </c>
      <c r="L55" s="97" t="str">
        <f t="shared" si="2"/>
        <v/>
      </c>
      <c r="M55" s="64" t="e">
        <f t="shared" si="3"/>
        <v>#VALUE!</v>
      </c>
      <c r="N55" s="129"/>
      <c r="O55" s="126"/>
    </row>
    <row r="56" spans="1:15" ht="15.75" thickBot="1" x14ac:dyDescent="0.3">
      <c r="A56" s="148"/>
      <c r="B56" s="150"/>
      <c r="C56" s="21">
        <v>51</v>
      </c>
      <c r="D56" s="115" t="s">
        <v>73</v>
      </c>
      <c r="E56" s="112" t="s">
        <v>3</v>
      </c>
      <c r="F56" s="116">
        <v>8</v>
      </c>
      <c r="G56" s="118">
        <v>5.93</v>
      </c>
      <c r="H56" s="33">
        <f t="shared" si="0"/>
        <v>47.44</v>
      </c>
      <c r="I56" s="160"/>
      <c r="J56" s="60"/>
      <c r="K56" s="63" t="str">
        <f t="shared" si="1"/>
        <v/>
      </c>
      <c r="L56" s="97" t="str">
        <f t="shared" si="2"/>
        <v/>
      </c>
      <c r="M56" s="64" t="e">
        <f t="shared" si="3"/>
        <v>#VALUE!</v>
      </c>
      <c r="N56" s="129"/>
      <c r="O56" s="126"/>
    </row>
    <row r="57" spans="1:15" ht="15.75" thickBot="1" x14ac:dyDescent="0.3">
      <c r="A57" s="151"/>
      <c r="B57" s="152"/>
      <c r="C57" s="21">
        <v>52</v>
      </c>
      <c r="D57" s="115" t="s">
        <v>74</v>
      </c>
      <c r="E57" s="112" t="s">
        <v>3</v>
      </c>
      <c r="F57" s="116">
        <v>8</v>
      </c>
      <c r="G57" s="118">
        <v>8.57</v>
      </c>
      <c r="H57" s="41">
        <f t="shared" si="0"/>
        <v>68.56</v>
      </c>
      <c r="I57" s="161"/>
      <c r="J57" s="60"/>
      <c r="K57" s="65" t="str">
        <f t="shared" si="1"/>
        <v/>
      </c>
      <c r="L57" s="98" t="str">
        <f t="shared" si="2"/>
        <v/>
      </c>
      <c r="M57" s="66" t="e">
        <f t="shared" si="3"/>
        <v>#VALUE!</v>
      </c>
      <c r="N57" s="129"/>
      <c r="O57" s="126"/>
    </row>
    <row r="58" spans="1:15" ht="15.75" thickBot="1" x14ac:dyDescent="0.3">
      <c r="A58" s="147"/>
      <c r="B58" s="149">
        <v>5</v>
      </c>
      <c r="C58" s="21">
        <v>53</v>
      </c>
      <c r="D58" s="115" t="s">
        <v>75</v>
      </c>
      <c r="E58" s="112" t="s">
        <v>3</v>
      </c>
      <c r="F58" s="116">
        <v>8</v>
      </c>
      <c r="G58" s="118">
        <v>33.64</v>
      </c>
      <c r="H58" s="40">
        <f t="shared" si="0"/>
        <v>269.12</v>
      </c>
      <c r="I58" s="159"/>
      <c r="J58" s="60"/>
      <c r="K58" s="67" t="str">
        <f t="shared" si="1"/>
        <v/>
      </c>
      <c r="L58" s="100" t="str">
        <f t="shared" si="2"/>
        <v/>
      </c>
      <c r="M58" s="68" t="e">
        <f t="shared" si="3"/>
        <v>#VALUE!</v>
      </c>
      <c r="N58" s="129" t="e">
        <f>SUM(M58:M65)</f>
        <v>#VALUE!</v>
      </c>
      <c r="O58" s="126" t="e">
        <f>(I58-N58)/I58</f>
        <v>#VALUE!</v>
      </c>
    </row>
    <row r="59" spans="1:15" ht="15.75" thickBot="1" x14ac:dyDescent="0.3">
      <c r="A59" s="148"/>
      <c r="B59" s="150"/>
      <c r="C59" s="21">
        <v>54</v>
      </c>
      <c r="D59" s="115" t="s">
        <v>76</v>
      </c>
      <c r="E59" s="112" t="s">
        <v>3</v>
      </c>
      <c r="F59" s="116">
        <v>6</v>
      </c>
      <c r="G59" s="118">
        <v>44.34</v>
      </c>
      <c r="H59" s="33">
        <f t="shared" si="0"/>
        <v>266.04000000000002</v>
      </c>
      <c r="I59" s="160"/>
      <c r="J59" s="60"/>
      <c r="K59" s="63" t="str">
        <f t="shared" si="1"/>
        <v/>
      </c>
      <c r="L59" s="97" t="str">
        <f t="shared" si="2"/>
        <v/>
      </c>
      <c r="M59" s="64" t="e">
        <f t="shared" si="3"/>
        <v>#VALUE!</v>
      </c>
      <c r="N59" s="129"/>
      <c r="O59" s="126"/>
    </row>
    <row r="60" spans="1:15" ht="15.75" thickBot="1" x14ac:dyDescent="0.3">
      <c r="A60" s="148"/>
      <c r="B60" s="150"/>
      <c r="C60" s="21">
        <v>55</v>
      </c>
      <c r="D60" s="115" t="s">
        <v>77</v>
      </c>
      <c r="E60" s="112" t="s">
        <v>3</v>
      </c>
      <c r="F60" s="116">
        <v>4</v>
      </c>
      <c r="G60" s="118">
        <v>13.75</v>
      </c>
      <c r="H60" s="33">
        <f t="shared" si="0"/>
        <v>55</v>
      </c>
      <c r="I60" s="160"/>
      <c r="J60" s="60"/>
      <c r="K60" s="63" t="str">
        <f t="shared" si="1"/>
        <v/>
      </c>
      <c r="L60" s="97" t="str">
        <f t="shared" si="2"/>
        <v/>
      </c>
      <c r="M60" s="64" t="e">
        <f t="shared" si="3"/>
        <v>#VALUE!</v>
      </c>
      <c r="N60" s="129"/>
      <c r="O60" s="126"/>
    </row>
    <row r="61" spans="1:15" ht="15.75" thickBot="1" x14ac:dyDescent="0.3">
      <c r="A61" s="148"/>
      <c r="B61" s="150"/>
      <c r="C61" s="21">
        <v>56</v>
      </c>
      <c r="D61" s="115" t="s">
        <v>78</v>
      </c>
      <c r="E61" s="112" t="s">
        <v>3</v>
      </c>
      <c r="F61" s="116">
        <v>35</v>
      </c>
      <c r="G61" s="118">
        <v>1.35</v>
      </c>
      <c r="H61" s="33">
        <f t="shared" si="0"/>
        <v>47.25</v>
      </c>
      <c r="I61" s="160"/>
      <c r="J61" s="60"/>
      <c r="K61" s="63" t="str">
        <f t="shared" si="1"/>
        <v/>
      </c>
      <c r="L61" s="97" t="str">
        <f t="shared" si="2"/>
        <v/>
      </c>
      <c r="M61" s="64" t="e">
        <f t="shared" si="3"/>
        <v>#VALUE!</v>
      </c>
      <c r="N61" s="129"/>
      <c r="O61" s="126"/>
    </row>
    <row r="62" spans="1:15" ht="15.75" thickBot="1" x14ac:dyDescent="0.3">
      <c r="A62" s="148"/>
      <c r="B62" s="150"/>
      <c r="C62" s="105">
        <v>57</v>
      </c>
      <c r="D62" s="115" t="s">
        <v>79</v>
      </c>
      <c r="E62" s="112" t="s">
        <v>3</v>
      </c>
      <c r="F62" s="116">
        <v>35</v>
      </c>
      <c r="G62" s="118">
        <v>1.35</v>
      </c>
      <c r="H62" s="33">
        <f t="shared" si="0"/>
        <v>47.25</v>
      </c>
      <c r="I62" s="160"/>
      <c r="J62" s="60"/>
      <c r="K62" s="63" t="str">
        <f t="shared" si="1"/>
        <v/>
      </c>
      <c r="L62" s="97" t="str">
        <f t="shared" si="2"/>
        <v/>
      </c>
      <c r="M62" s="64" t="e">
        <f t="shared" si="3"/>
        <v>#VALUE!</v>
      </c>
      <c r="N62" s="129"/>
      <c r="O62" s="126"/>
    </row>
    <row r="63" spans="1:15" ht="15.75" thickBot="1" x14ac:dyDescent="0.3">
      <c r="A63" s="148"/>
      <c r="B63" s="150"/>
      <c r="C63" s="21">
        <v>58</v>
      </c>
      <c r="D63" s="115" t="s">
        <v>80</v>
      </c>
      <c r="E63" s="112" t="s">
        <v>3</v>
      </c>
      <c r="F63" s="116">
        <v>35</v>
      </c>
      <c r="G63" s="118">
        <v>0.71</v>
      </c>
      <c r="H63" s="33">
        <f t="shared" si="0"/>
        <v>24.849999999999998</v>
      </c>
      <c r="I63" s="160"/>
      <c r="J63" s="60"/>
      <c r="K63" s="67" t="str">
        <f t="shared" si="1"/>
        <v/>
      </c>
      <c r="L63" s="100" t="str">
        <f t="shared" si="2"/>
        <v/>
      </c>
      <c r="M63" s="68" t="e">
        <f t="shared" si="3"/>
        <v>#VALUE!</v>
      </c>
      <c r="N63" s="129"/>
      <c r="O63" s="126"/>
    </row>
    <row r="64" spans="1:15" ht="15.75" thickBot="1" x14ac:dyDescent="0.3">
      <c r="A64" s="148"/>
      <c r="B64" s="150"/>
      <c r="C64" s="21">
        <v>59</v>
      </c>
      <c r="D64" s="115" t="s">
        <v>81</v>
      </c>
      <c r="E64" s="112" t="s">
        <v>87</v>
      </c>
      <c r="F64" s="116">
        <v>45</v>
      </c>
      <c r="G64" s="118">
        <v>13.23</v>
      </c>
      <c r="H64" s="33">
        <f t="shared" si="0"/>
        <v>595.35</v>
      </c>
      <c r="I64" s="160"/>
      <c r="J64" s="60"/>
      <c r="K64" s="63" t="str">
        <f t="shared" si="1"/>
        <v/>
      </c>
      <c r="L64" s="97" t="str">
        <f t="shared" si="2"/>
        <v/>
      </c>
      <c r="M64" s="64" t="e">
        <f t="shared" si="3"/>
        <v>#VALUE!</v>
      </c>
      <c r="N64" s="129"/>
      <c r="O64" s="126"/>
    </row>
    <row r="65" spans="1:15" ht="15.75" thickBot="1" x14ac:dyDescent="0.3">
      <c r="A65" s="151"/>
      <c r="B65" s="152"/>
      <c r="C65" s="21">
        <v>60</v>
      </c>
      <c r="D65" s="115" t="s">
        <v>82</v>
      </c>
      <c r="E65" s="112" t="s">
        <v>3</v>
      </c>
      <c r="F65" s="116">
        <v>10</v>
      </c>
      <c r="G65" s="118">
        <v>101.12</v>
      </c>
      <c r="H65" s="41">
        <f t="shared" si="0"/>
        <v>1011.2</v>
      </c>
      <c r="I65" s="161"/>
      <c r="J65" s="60"/>
      <c r="K65" s="65" t="str">
        <f t="shared" si="1"/>
        <v/>
      </c>
      <c r="L65" s="98" t="str">
        <f t="shared" si="2"/>
        <v/>
      </c>
      <c r="M65" s="66" t="e">
        <f t="shared" si="3"/>
        <v>#VALUE!</v>
      </c>
      <c r="N65" s="129"/>
      <c r="O65" s="126"/>
    </row>
    <row r="66" spans="1:15" ht="30.75" customHeight="1" thickBot="1" x14ac:dyDescent="0.3">
      <c r="A66" s="2"/>
      <c r="B66" s="17">
        <v>6</v>
      </c>
      <c r="C66" s="21">
        <v>61</v>
      </c>
      <c r="D66" s="115" t="s">
        <v>83</v>
      </c>
      <c r="E66" s="112" t="s">
        <v>3</v>
      </c>
      <c r="F66" s="116">
        <v>18</v>
      </c>
      <c r="G66" s="118">
        <v>5.65</v>
      </c>
      <c r="H66" s="24">
        <f t="shared" si="0"/>
        <v>101.7</v>
      </c>
      <c r="I66" s="24"/>
      <c r="J66" s="107"/>
      <c r="K66" s="108" t="str">
        <f t="shared" si="1"/>
        <v/>
      </c>
      <c r="L66" s="109" t="str">
        <f t="shared" si="2"/>
        <v/>
      </c>
      <c r="M66" s="110" t="e">
        <f t="shared" si="3"/>
        <v>#VALUE!</v>
      </c>
      <c r="N66" s="95" t="e">
        <f>SUM(M66)</f>
        <v>#VALUE!</v>
      </c>
      <c r="O66" s="102" t="e">
        <f>(I66-N66)/I66</f>
        <v>#VALUE!</v>
      </c>
    </row>
    <row r="67" spans="1:15" ht="15.75" thickBot="1" x14ac:dyDescent="0.3">
      <c r="A67" s="3"/>
      <c r="B67" s="18">
        <v>7</v>
      </c>
      <c r="C67" s="21">
        <v>62</v>
      </c>
      <c r="D67" s="115" t="s">
        <v>84</v>
      </c>
      <c r="E67" s="112" t="s">
        <v>3</v>
      </c>
      <c r="F67" s="116">
        <v>20</v>
      </c>
      <c r="G67" s="118">
        <v>2.52</v>
      </c>
      <c r="H67" s="46">
        <f t="shared" si="0"/>
        <v>50.4</v>
      </c>
      <c r="I67" s="24"/>
      <c r="J67" s="60"/>
      <c r="K67" s="92" t="str">
        <f t="shared" si="1"/>
        <v/>
      </c>
      <c r="L67" s="101" t="str">
        <f t="shared" si="2"/>
        <v/>
      </c>
      <c r="M67" s="93" t="e">
        <f t="shared" si="3"/>
        <v>#VALUE!</v>
      </c>
      <c r="N67" s="95" t="e">
        <f>SUM(M67)</f>
        <v>#VALUE!</v>
      </c>
      <c r="O67" s="102" t="e">
        <f>(I67-N67)/I67</f>
        <v>#VALUE!</v>
      </c>
    </row>
    <row r="68" spans="1:15" ht="15.75" thickBot="1" x14ac:dyDescent="0.3">
      <c r="A68" s="147"/>
      <c r="B68" s="149">
        <v>8</v>
      </c>
      <c r="C68" s="21">
        <v>63</v>
      </c>
      <c r="D68" s="115" t="s">
        <v>85</v>
      </c>
      <c r="E68" s="112" t="s">
        <v>3</v>
      </c>
      <c r="F68" s="116">
        <v>60</v>
      </c>
      <c r="G68" s="118">
        <v>0.38</v>
      </c>
      <c r="H68" s="40">
        <f t="shared" si="0"/>
        <v>22.8</v>
      </c>
      <c r="I68" s="159"/>
      <c r="J68" s="60"/>
      <c r="K68" s="61" t="str">
        <f t="shared" si="1"/>
        <v/>
      </c>
      <c r="L68" s="96" t="str">
        <f t="shared" si="2"/>
        <v/>
      </c>
      <c r="M68" s="62" t="e">
        <f t="shared" si="3"/>
        <v>#VALUE!</v>
      </c>
      <c r="N68" s="121" t="e">
        <f>SUM(M68:M69)</f>
        <v>#VALUE!</v>
      </c>
      <c r="O68" s="123" t="e">
        <f>(I68-N68)/I68</f>
        <v>#VALUE!</v>
      </c>
    </row>
    <row r="69" spans="1:15" ht="15.75" thickBot="1" x14ac:dyDescent="0.3">
      <c r="A69" s="148"/>
      <c r="B69" s="150"/>
      <c r="C69" s="21">
        <v>64</v>
      </c>
      <c r="D69" s="115" t="s">
        <v>86</v>
      </c>
      <c r="E69" s="112" t="s">
        <v>3</v>
      </c>
      <c r="F69" s="120">
        <v>10</v>
      </c>
      <c r="G69" s="118">
        <v>2.6</v>
      </c>
      <c r="H69" s="33">
        <f t="shared" si="0"/>
        <v>26</v>
      </c>
      <c r="I69" s="160"/>
      <c r="J69" s="60"/>
      <c r="K69" s="67" t="str">
        <f t="shared" si="1"/>
        <v/>
      </c>
      <c r="L69" s="100" t="str">
        <f t="shared" si="2"/>
        <v/>
      </c>
      <c r="M69" s="68" t="e">
        <f t="shared" si="3"/>
        <v>#VALUE!</v>
      </c>
      <c r="N69" s="122"/>
      <c r="O69" s="124"/>
    </row>
    <row r="70" spans="1:15" ht="15.75" thickBot="1" x14ac:dyDescent="0.3">
      <c r="A70" s="4"/>
      <c r="B70" s="4"/>
      <c r="C70" s="10"/>
      <c r="D70" s="6"/>
      <c r="E70" s="4"/>
      <c r="F70" s="14"/>
      <c r="G70" s="15"/>
      <c r="H70" s="51"/>
      <c r="I70" s="42"/>
      <c r="J70" s="86"/>
      <c r="K70" s="87"/>
      <c r="L70" s="88"/>
      <c r="M70" s="88"/>
      <c r="N70" s="15"/>
      <c r="O70" s="89"/>
    </row>
    <row r="71" spans="1:15" ht="15.75" thickBot="1" x14ac:dyDescent="0.3">
      <c r="A71" s="5"/>
      <c r="B71" s="5"/>
      <c r="C71" s="11"/>
      <c r="D71" s="7"/>
      <c r="E71" s="25"/>
      <c r="F71" s="16"/>
      <c r="G71" s="34">
        <f>SUM(G6:G69)</f>
        <v>987.4100000000002</v>
      </c>
      <c r="H71" s="35">
        <f>SUM(H6:H69)</f>
        <v>9996.1700000000019</v>
      </c>
      <c r="I71" s="42"/>
      <c r="J71" s="69"/>
      <c r="K71" s="69"/>
      <c r="L71" s="70">
        <f>SUM(L6:L69)</f>
        <v>0</v>
      </c>
      <c r="M71" s="70" t="e">
        <f>SUM(M6:M69)</f>
        <v>#VALUE!</v>
      </c>
      <c r="N71" s="71" t="e">
        <f>SUM(N6:N69)</f>
        <v>#VALUE!</v>
      </c>
      <c r="O71" s="89"/>
    </row>
    <row r="72" spans="1:15" x14ac:dyDescent="0.25">
      <c r="A72" s="1"/>
      <c r="B72" s="1"/>
      <c r="C72" s="26"/>
      <c r="D72" s="8"/>
      <c r="E72" s="4"/>
      <c r="G72" s="15"/>
      <c r="H72" s="32"/>
      <c r="I72" s="42"/>
      <c r="J72" s="73"/>
      <c r="K72" s="74"/>
      <c r="L72" s="75"/>
      <c r="M72" s="76"/>
      <c r="N72" s="77"/>
      <c r="O72" s="89"/>
    </row>
    <row r="73" spans="1:15" x14ac:dyDescent="0.25">
      <c r="A73" s="1"/>
      <c r="B73" s="1"/>
      <c r="C73" s="26"/>
      <c r="D73" s="9"/>
      <c r="E73" s="4"/>
      <c r="I73" s="42"/>
      <c r="J73" s="139">
        <v>16</v>
      </c>
      <c r="K73" s="134"/>
      <c r="L73" s="135"/>
      <c r="M73" s="76"/>
      <c r="N73" s="77"/>
      <c r="O73" s="89"/>
    </row>
    <row r="74" spans="1:15" x14ac:dyDescent="0.25">
      <c r="A74" s="12"/>
      <c r="B74" s="12"/>
      <c r="C74" s="13"/>
      <c r="D74" s="13"/>
      <c r="E74" s="14"/>
      <c r="F74" s="19" t="s">
        <v>9</v>
      </c>
      <c r="G74" s="39">
        <f>H71</f>
        <v>9996.1700000000019</v>
      </c>
      <c r="I74" s="42"/>
      <c r="J74" s="133" t="s">
        <v>22</v>
      </c>
      <c r="K74" s="134"/>
      <c r="L74" s="135"/>
      <c r="M74" s="78"/>
      <c r="N74" s="79"/>
      <c r="O74" s="89"/>
    </row>
    <row r="75" spans="1:15" ht="15.75" thickBot="1" x14ac:dyDescent="0.3">
      <c r="A75" s="12"/>
      <c r="B75" s="12"/>
      <c r="C75" s="13"/>
      <c r="D75" s="13"/>
      <c r="E75" s="14"/>
      <c r="F75" s="11"/>
      <c r="G75" s="38"/>
      <c r="I75" s="42"/>
      <c r="J75" s="136"/>
      <c r="K75" s="134"/>
      <c r="L75" s="80"/>
      <c r="M75" s="15"/>
      <c r="N75" s="81"/>
      <c r="O75" s="89"/>
    </row>
    <row r="76" spans="1:15" ht="15.75" thickBot="1" x14ac:dyDescent="0.3">
      <c r="A76" s="1"/>
      <c r="B76" s="1"/>
      <c r="C76" s="26"/>
      <c r="D76" s="8"/>
      <c r="E76" s="4"/>
      <c r="F76" s="20" t="s">
        <v>11</v>
      </c>
      <c r="G76" s="39">
        <f>G74*24%</f>
        <v>2399.0808000000002</v>
      </c>
      <c r="I76" s="42"/>
      <c r="J76" s="137" t="s">
        <v>9</v>
      </c>
      <c r="K76" s="135"/>
      <c r="L76" s="82" t="e">
        <f>SUM(M6:M69)</f>
        <v>#VALUE!</v>
      </c>
      <c r="M76" s="83"/>
      <c r="N76" s="77"/>
      <c r="O76" s="89"/>
    </row>
    <row r="77" spans="1:15" ht="15.75" thickBot="1" x14ac:dyDescent="0.3">
      <c r="A77" s="1"/>
      <c r="B77" s="1"/>
      <c r="C77" s="26"/>
      <c r="D77" s="8"/>
      <c r="E77" s="4"/>
      <c r="F77" s="15"/>
      <c r="G77" s="38"/>
      <c r="I77" s="42"/>
      <c r="J77" s="136"/>
      <c r="K77" s="134"/>
      <c r="L77" s="84"/>
      <c r="M77" s="83"/>
      <c r="N77" s="77"/>
      <c r="O77" s="89"/>
    </row>
    <row r="78" spans="1:15" ht="15.75" thickBot="1" x14ac:dyDescent="0.3">
      <c r="F78" s="19" t="s">
        <v>10</v>
      </c>
      <c r="G78" s="39">
        <f>G74+G76</f>
        <v>12395.250800000002</v>
      </c>
      <c r="J78" s="138" t="s">
        <v>11</v>
      </c>
      <c r="K78" s="135"/>
      <c r="L78" s="85" t="e">
        <f>L76*0.24</f>
        <v>#VALUE!</v>
      </c>
      <c r="M78" s="83"/>
      <c r="N78" s="77"/>
      <c r="O78" s="89"/>
    </row>
    <row r="79" spans="1:15" ht="15.75" thickBot="1" x14ac:dyDescent="0.3">
      <c r="J79" s="136"/>
      <c r="K79" s="134"/>
      <c r="L79" s="80"/>
      <c r="M79" s="15"/>
      <c r="N79" s="77"/>
      <c r="O79" s="89"/>
    </row>
    <row r="80" spans="1:15" ht="15.75" thickBot="1" x14ac:dyDescent="0.3">
      <c r="J80" s="137" t="s">
        <v>10</v>
      </c>
      <c r="K80" s="135"/>
      <c r="L80" s="82" t="e">
        <f>SUM(L76+L78)</f>
        <v>#VALUE!</v>
      </c>
      <c r="M80" s="83"/>
      <c r="N80" s="77"/>
      <c r="O80" s="89"/>
    </row>
    <row r="81" spans="10:15" x14ac:dyDescent="0.25">
      <c r="J81" s="73"/>
      <c r="K81" s="74"/>
      <c r="L81" s="75"/>
      <c r="M81" s="76"/>
      <c r="N81" s="77"/>
    </row>
    <row r="82" spans="10:15" x14ac:dyDescent="0.25">
      <c r="J82" s="73"/>
      <c r="K82" s="74"/>
      <c r="L82" s="75"/>
      <c r="M82" s="76"/>
      <c r="N82" s="77"/>
      <c r="O82" s="72"/>
    </row>
    <row r="83" spans="10:15" x14ac:dyDescent="0.25">
      <c r="J83"/>
      <c r="K83"/>
      <c r="L83"/>
      <c r="M83"/>
      <c r="N83"/>
    </row>
    <row r="84" spans="10:15" x14ac:dyDescent="0.25">
      <c r="J84"/>
      <c r="K84"/>
      <c r="L84"/>
      <c r="M84"/>
      <c r="N84"/>
    </row>
    <row r="85" spans="10:15" x14ac:dyDescent="0.25">
      <c r="J85"/>
      <c r="K85"/>
      <c r="L85"/>
      <c r="M85"/>
      <c r="N85"/>
    </row>
    <row r="86" spans="10:15" x14ac:dyDescent="0.25">
      <c r="J86"/>
      <c r="K86"/>
      <c r="L86"/>
      <c r="M86"/>
      <c r="N86"/>
    </row>
    <row r="87" spans="10:15" x14ac:dyDescent="0.25">
      <c r="J87"/>
      <c r="K87"/>
      <c r="L87"/>
      <c r="M87"/>
      <c r="N87"/>
    </row>
    <row r="88" spans="10:15" x14ac:dyDescent="0.25">
      <c r="J88"/>
      <c r="K88"/>
      <c r="L88"/>
      <c r="M88"/>
      <c r="N88"/>
    </row>
    <row r="89" spans="10:15" x14ac:dyDescent="0.25">
      <c r="J89"/>
      <c r="K89"/>
      <c r="L89"/>
      <c r="M89"/>
      <c r="N89"/>
    </row>
    <row r="90" spans="10:15" x14ac:dyDescent="0.25">
      <c r="J90"/>
      <c r="K90"/>
      <c r="L90"/>
      <c r="M90"/>
      <c r="N90"/>
    </row>
    <row r="91" spans="10:15" x14ac:dyDescent="0.25">
      <c r="J91"/>
      <c r="K91"/>
      <c r="L91"/>
      <c r="M91"/>
      <c r="N91"/>
    </row>
    <row r="92" spans="10:15" x14ac:dyDescent="0.25">
      <c r="J92"/>
      <c r="K92"/>
      <c r="L92"/>
      <c r="M92"/>
      <c r="N92"/>
    </row>
  </sheetData>
  <mergeCells count="56">
    <mergeCell ref="I68:I69"/>
    <mergeCell ref="I6:I12"/>
    <mergeCell ref="I13:I16"/>
    <mergeCell ref="I17:I23"/>
    <mergeCell ref="I24:I28"/>
    <mergeCell ref="I29:I37"/>
    <mergeCell ref="A29:A37"/>
    <mergeCell ref="B29:B37"/>
    <mergeCell ref="I38:I50"/>
    <mergeCell ref="I51:I57"/>
    <mergeCell ref="I58:I65"/>
    <mergeCell ref="A58:A65"/>
    <mergeCell ref="B58:B65"/>
    <mergeCell ref="A68:A69"/>
    <mergeCell ref="B68:B69"/>
    <mergeCell ref="A38:A50"/>
    <mergeCell ref="B38:B50"/>
    <mergeCell ref="A51:A57"/>
    <mergeCell ref="B51:B57"/>
    <mergeCell ref="O24:O28"/>
    <mergeCell ref="A3:F3"/>
    <mergeCell ref="A6:A12"/>
    <mergeCell ref="B6:B12"/>
    <mergeCell ref="A13:A16"/>
    <mergeCell ref="B13:B16"/>
    <mergeCell ref="A17:A23"/>
    <mergeCell ref="B17:B23"/>
    <mergeCell ref="A24:A28"/>
    <mergeCell ref="B24:B28"/>
    <mergeCell ref="G3:I3"/>
    <mergeCell ref="J3:O3"/>
    <mergeCell ref="N6:N12"/>
    <mergeCell ref="O6:O12"/>
    <mergeCell ref="O13:O16"/>
    <mergeCell ref="O17:O23"/>
    <mergeCell ref="J79:K79"/>
    <mergeCell ref="J80:K80"/>
    <mergeCell ref="N13:N16"/>
    <mergeCell ref="N17:N23"/>
    <mergeCell ref="N24:N28"/>
    <mergeCell ref="N29:N37"/>
    <mergeCell ref="J73:L73"/>
    <mergeCell ref="J74:L74"/>
    <mergeCell ref="J75:K75"/>
    <mergeCell ref="J76:K76"/>
    <mergeCell ref="J77:K77"/>
    <mergeCell ref="J78:K78"/>
    <mergeCell ref="N68:N69"/>
    <mergeCell ref="O68:O69"/>
    <mergeCell ref="O29:O37"/>
    <mergeCell ref="N38:N50"/>
    <mergeCell ref="O38:O50"/>
    <mergeCell ref="N51:N57"/>
    <mergeCell ref="O51:O57"/>
    <mergeCell ref="N58:N65"/>
    <mergeCell ref="O58:O65"/>
  </mergeCells>
  <conditionalFormatting sqref="K6:K15 K17:K70">
    <cfRule type="cellIs" dxfId="4" priority="6" operator="lessThan">
      <formula>0</formula>
    </cfRule>
    <cfRule type="cellIs" dxfId="3" priority="8" operator="greaterThan">
      <formula>0.701</formula>
    </cfRule>
  </conditionalFormatting>
  <conditionalFormatting sqref="K6:K69">
    <cfRule type="cellIs" dxfId="2" priority="7" operator="between">
      <formula>0</formula>
      <formula>0.7</formula>
    </cfRule>
  </conditionalFormatting>
  <conditionalFormatting sqref="K16">
    <cfRule type="cellIs" dxfId="1" priority="1" operator="lessThan">
      <formula>0</formula>
    </cfRule>
    <cfRule type="cellIs" dxfId="0" priority="2" operator="greaterThan">
      <formula>0.701</formula>
    </cfRule>
  </conditionalFormatting>
  <pageMargins left="0.31496062992125984" right="0.31496062992125984" top="0.55118110236220474" bottom="0.55118110236220474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ΤΜΗΜΑ 3</vt:lpstr>
      <vt:lpstr>'ΤΜΗΜΑ 3'!Print_Area</vt:lpstr>
      <vt:lpstr>'ΤΜΗΜΑ 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Chrisi</dc:creator>
  <cp:lastModifiedBy>Chrysoula</cp:lastModifiedBy>
  <cp:lastPrinted>2022-10-26T09:25:54Z</cp:lastPrinted>
  <dcterms:created xsi:type="dcterms:W3CDTF">2018-02-06T10:12:56Z</dcterms:created>
  <dcterms:modified xsi:type="dcterms:W3CDTF">2022-10-26T09:36:48Z</dcterms:modified>
</cp:coreProperties>
</file>