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.ΟΑΚ\1. ΠΡΟΙΣΤΑΜΕΝΗ ΑΡΧΗ\1. ΔΙΟΙΚΗΤΙΚΑ ΣΥΜΒΟΥΛΙΑ\1. ΣΧΕΔΙΑ\ΔΣ 2023\21ο\ΘΕΜΑ Η.Δ. - ΕΓΚΡΙΣΗ ΤΕΥΧΩΝ ΠΡΟΜΗΘΕΙΑ ΥΔΡΑΥΛΙΚΩΝ ΕΞΑΡΤΗΜΑΤΩΝ\"/>
    </mc:Choice>
  </mc:AlternateContent>
  <bookViews>
    <workbookView xWindow="0" yWindow="0" windowWidth="28800" windowHeight="12435"/>
  </bookViews>
  <sheets>
    <sheet name="ΤΜΗΜΑ 2 ΕΞΑΡΤΗΜΑΤΑ" sheetId="8" r:id="rId1"/>
  </sheets>
  <definedNames>
    <definedName name="_xlnm.Print_Area" localSheetId="0">'ΤΜΗΜΑ 2 ΕΞΑΡΤΗΜΑΤΑ'!$A$1:$O$77</definedName>
    <definedName name="_xlnm.Print_Titles" localSheetId="0">'ΤΜΗΜΑ 2 ΕΞΑΡΤΗΜΑΤΑ'!$1:$5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8" l="1"/>
  <c r="I33" i="8" s="1"/>
  <c r="K33" i="8"/>
  <c r="L33" i="8"/>
  <c r="M33" i="8" s="1"/>
  <c r="N33" i="8" s="1"/>
  <c r="H16" i="8"/>
  <c r="K16" i="8"/>
  <c r="L16" i="8"/>
  <c r="M16" i="8" s="1"/>
  <c r="O33" i="8" l="1"/>
  <c r="K46" i="8"/>
  <c r="L46" i="8" s="1"/>
  <c r="M46" i="8" s="1"/>
  <c r="K47" i="8"/>
  <c r="L47" i="8"/>
  <c r="M47" i="8" s="1"/>
  <c r="K48" i="8"/>
  <c r="L48" i="8" s="1"/>
  <c r="M48" i="8" s="1"/>
  <c r="K49" i="8"/>
  <c r="L49" i="8" s="1"/>
  <c r="M49" i="8" s="1"/>
  <c r="K50" i="8"/>
  <c r="L50" i="8" s="1"/>
  <c r="M50" i="8" s="1"/>
  <c r="K51" i="8"/>
  <c r="L51" i="8" s="1"/>
  <c r="M51" i="8" s="1"/>
  <c r="K52" i="8"/>
  <c r="L52" i="8" s="1"/>
  <c r="M52" i="8" s="1"/>
  <c r="K53" i="8"/>
  <c r="L53" i="8" s="1"/>
  <c r="M53" i="8" s="1"/>
  <c r="K54" i="8"/>
  <c r="L54" i="8" s="1"/>
  <c r="M54" i="8" s="1"/>
  <c r="K55" i="8"/>
  <c r="L55" i="8" s="1"/>
  <c r="M55" i="8" s="1"/>
  <c r="K56" i="8"/>
  <c r="L56" i="8" s="1"/>
  <c r="M56" i="8" s="1"/>
  <c r="K57" i="8"/>
  <c r="L57" i="8" s="1"/>
  <c r="M57" i="8" s="1"/>
  <c r="K58" i="8"/>
  <c r="L58" i="8" s="1"/>
  <c r="M58" i="8" s="1"/>
  <c r="K59" i="8"/>
  <c r="L59" i="8" s="1"/>
  <c r="M59" i="8" s="1"/>
  <c r="K60" i="8"/>
  <c r="L60" i="8" s="1"/>
  <c r="M60" i="8" s="1"/>
  <c r="K61" i="8"/>
  <c r="L61" i="8" s="1"/>
  <c r="M61" i="8" s="1"/>
  <c r="K62" i="8"/>
  <c r="L62" i="8" s="1"/>
  <c r="M62" i="8" s="1"/>
  <c r="K63" i="8"/>
  <c r="L63" i="8" s="1"/>
  <c r="M63" i="8" s="1"/>
  <c r="K64" i="8"/>
  <c r="L64" i="8" s="1"/>
  <c r="M64" i="8" s="1"/>
  <c r="K65" i="8"/>
  <c r="L65" i="8" s="1"/>
  <c r="M65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K38" i="8"/>
  <c r="L38" i="8" s="1"/>
  <c r="M38" i="8" s="1"/>
  <c r="K37" i="8"/>
  <c r="L37" i="8" s="1"/>
  <c r="M37" i="8" s="1"/>
  <c r="K36" i="8"/>
  <c r="L36" i="8" s="1"/>
  <c r="M36" i="8" s="1"/>
  <c r="K35" i="8"/>
  <c r="L35" i="8" s="1"/>
  <c r="M35" i="8" s="1"/>
  <c r="K34" i="8"/>
  <c r="L34" i="8" s="1"/>
  <c r="M34" i="8" s="1"/>
  <c r="K32" i="8"/>
  <c r="L32" i="8" s="1"/>
  <c r="M32" i="8" s="1"/>
  <c r="N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M6" i="8" s="1"/>
  <c r="N61" i="8" l="1"/>
  <c r="N46" i="8"/>
  <c r="N34" i="8"/>
  <c r="N24" i="8"/>
  <c r="N17" i="8"/>
  <c r="N8" i="8"/>
  <c r="N6" i="8"/>
  <c r="G67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2" i="8"/>
  <c r="I32" i="8" s="1"/>
  <c r="O32" i="8" s="1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5" i="8"/>
  <c r="H14" i="8"/>
  <c r="H13" i="8"/>
  <c r="H12" i="8"/>
  <c r="H11" i="8"/>
  <c r="H10" i="8"/>
  <c r="H9" i="8"/>
  <c r="H8" i="8"/>
  <c r="H7" i="8"/>
  <c r="I7" i="8" s="1"/>
  <c r="H6" i="8"/>
  <c r="I55" i="8" l="1"/>
  <c r="I13" i="8"/>
  <c r="L67" i="8"/>
  <c r="L72" i="8"/>
  <c r="L74" i="8" s="1"/>
  <c r="L76" i="8" s="1"/>
  <c r="M67" i="8"/>
  <c r="I6" i="8"/>
  <c r="O6" i="8" s="1"/>
  <c r="I8" i="8"/>
  <c r="O8" i="8" s="1"/>
  <c r="I17" i="8"/>
  <c r="O17" i="8" s="1"/>
  <c r="I34" i="8"/>
  <c r="O34" i="8" s="1"/>
  <c r="I24" i="8"/>
  <c r="O24" i="8" s="1"/>
  <c r="I46" i="8"/>
  <c r="O46" i="8" s="1"/>
  <c r="I61" i="8"/>
  <c r="O61" i="8" s="1"/>
  <c r="N67" i="8"/>
  <c r="H67" i="8"/>
  <c r="G70" i="8" s="1"/>
  <c r="G72" i="8" l="1"/>
  <c r="G74" i="8" s="1"/>
</calcChain>
</file>

<file path=xl/sharedStrings.xml><?xml version="1.0" encoding="utf-8"?>
<sst xmlns="http://schemas.openxmlformats.org/spreadsheetml/2006/main" count="160" uniqueCount="99">
  <si>
    <t>ΟΜΑΔΕΣ ΥΛΙΚΩΝ</t>
  </si>
  <si>
    <t>ΒΑΛΒΙΔΕΣ ΑΝΤΕΠΙΣΤΡΙΦΗΣ ΚΛΑΠΕ ΧΥΤΟΣΙΔΗΡΑ</t>
  </si>
  <si>
    <t>ΔΙΚΛΕΙΔΑ ΕΛΑΣΤΙΚΗΣ ΕΜΦΡΑΞΗΣ ΧΥΤΟΣΙΔΗΡΑ ΜΕ ΒΟΛΑΝ ΠΕΤΑΛΟΥΔΑΣ</t>
  </si>
  <si>
    <t>ΒΑΝΕΣ ΟΡΕΙΧΑΛΚΙΝΕΣ ΣΥΡΤΕΣ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</si>
  <si>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</si>
  <si>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</si>
  <si>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ΒΡΥΣΕΣ</t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</si>
  <si>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</si>
  <si>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</si>
  <si>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t>ΦΛΑΝΤΖΕΣ ΤΟΡΝΑΡΙΣΜΕΝΕΣ</t>
  </si>
  <si>
    <t>Α/Α ΟΜΑΔΑΣ</t>
  </si>
  <si>
    <t>Α/Α ΥΛΙΚΟΥ</t>
  </si>
  <si>
    <t>ΠΕΡΙΓΡΑΦΗ</t>
  </si>
  <si>
    <t>ΒΑΝΕΣ ΠΕΤΑΛΟΥΔΑΣ Φ100-16ΑΤΜ</t>
  </si>
  <si>
    <t>ΒΑΝΕΣ ΠΕΤΑΛΟΥΔΑΣ Φ200-16ΑΤΜ</t>
  </si>
  <si>
    <t>ΒΑΝΕΣ ΠΕΤΑΛΟΥΔΑΣ Φ250-16ΑΤΜ</t>
  </si>
  <si>
    <t>ΒΑΝΕΣ ΠΕΤΑΛΟΥΔΑΣ Φ300-16ΑΤΜ</t>
  </si>
  <si>
    <t>ΒΑΝΑΚΙΑ ΟΡΕΙΧ.ΑΠΛΑ 1"</t>
  </si>
  <si>
    <t>ΒΑΝΑΚΙΑ ΟΡΕΙΧ.ΑΠΛΑ 1.1/2"</t>
  </si>
  <si>
    <t>ΒΑΝΑΚΙΑ ΟΡΕΙΧ.ΑΠΛΑ 1.1/4"</t>
  </si>
  <si>
    <t>ΒΑΝΑΚΙΑ ΟΡΕΙΧ.ΑΠΛΑ 2"</t>
  </si>
  <si>
    <t>ΒΑΝΑΚΙΑ ΟΡΕΙΧ.ΑΠΛΑ 2.1/2"</t>
  </si>
  <si>
    <t>ΒΑΝΑΚΙΑ ΟΡΕΙΧ.ΑΠΛΑ 3"</t>
  </si>
  <si>
    <t>ΒΑΝΑΚΙΑ ΟΡΕΙΧ.ΑΠΛΑ 3/4"</t>
  </si>
  <si>
    <t>ΒΑΝΑΚΙΑ ΣΦΑΙΡ.1" Ο.Π.</t>
  </si>
  <si>
    <t>ΒΑΝΑΚΙΑ ΣΦΑΙΡ.1.1/2" Ο.Π.</t>
  </si>
  <si>
    <t>ΒΑΝΑΚΙΑ ΣΦΑΙΡ.1.1/4" Ο.Π.</t>
  </si>
  <si>
    <t>ΒΑΝΑΚΙΑ ΣΦΑΙΡ.1/2" Ο.Π.</t>
  </si>
  <si>
    <t>ΒΑΝΑΚΙΑ ΣΦΑΙΡ.2" Ο.Π.</t>
  </si>
  <si>
    <t>ΒΑΝΑΚΙΑ ΣΦΑΙΡ.2.1/2" Ο.Π.</t>
  </si>
  <si>
    <t>ΒΑΝΑΚΙΑ ΣΦΑΙΡ.3" Ο.Π.</t>
  </si>
  <si>
    <t>ΒΑΝΑΚΙΑ ΣΦΑΙΡ.3/4" Ο.Π.</t>
  </si>
  <si>
    <t>ΒΙΔΕΣ - ΠΑΞΙΜΑΔΙΑ - ΡΟΔΕΛΕΣ -ΠΕΡΙΚΟΧΛΙΑ ΓΑΛΒΑΝΙΖΕ</t>
  </si>
  <si>
    <t>ΒΡΥΣΗ (ΚΑΝΟΥΛ) 1/2"</t>
  </si>
  <si>
    <t>ΓΩΝΙΑ ΗΛΕΚ.ΡΕ100 Φ110-45</t>
  </si>
  <si>
    <t>ΓΩΝΙΑ ΗΛΕΚ.ΡΕ100 Φ110-90</t>
  </si>
  <si>
    <t>ΓΩΝΙΑ ΗΛΕΚ.ΡΕ100 Φ160-45</t>
  </si>
  <si>
    <t>ΓΩΝΙΑ ΗΛΕΚ.ΡΕ100 Φ160-90</t>
  </si>
  <si>
    <t>ΓΩΝΙΑ ΗΛΕΚ.ΡΕ100 Φ40-90</t>
  </si>
  <si>
    <t>ΓΩΝΙΑ ΗΛΕΚ.ΡΕ100 Φ50-90</t>
  </si>
  <si>
    <t>ΓΩΝΙΑ ΗΛΕΚ.ΡΕ100 Φ63-45</t>
  </si>
  <si>
    <t>ΓΩΝΙΑ ΗΛΕΚ.ΡΕ100 Φ63-90</t>
  </si>
  <si>
    <t>ΓΩΝΙΑ ΗΛΕΚ.ΡΕ100 Φ75-45</t>
  </si>
  <si>
    <t>ΓΩΝΙΑ ΗΛΕΚ.ΡΕ100 Φ75-90</t>
  </si>
  <si>
    <t>ΓΩΝΙΑ ΗΛΕΚ.ΡΕ100 Φ90-45</t>
  </si>
  <si>
    <t>ΓΩΝΙΑ ΗΛΕΚ.ΡΕ100 Φ90-90</t>
  </si>
  <si>
    <t>ΗΛΕΚ/ΦΕΣ ΡΕ100 Φ110</t>
  </si>
  <si>
    <t>ΗΛΕΚ/ΦΕΣ ΡΕ100 Φ160</t>
  </si>
  <si>
    <t>ΗΛΕΚ/ΦΕΣ ΡΕ100 Φ40</t>
  </si>
  <si>
    <t>ΗΛΕΚ/ΦΕΣ ΡΕ100 Φ50</t>
  </si>
  <si>
    <t>ΗΛΕΚ/ΦΕΣ ΡΕ100 Φ63</t>
  </si>
  <si>
    <t>ΗΛΕΚ/ΦΕΣ ΡΕ100 Φ75</t>
  </si>
  <si>
    <t>ΗΛΕΚ/ΦΕΣ ΡΕ100 Φ90</t>
  </si>
  <si>
    <t>ΗΛΕΚ/ΦΕΣ ΡΝ25 ΡΕ100 Φ110</t>
  </si>
  <si>
    <t>ΚΑΜΠΥΛΗ ASA 10" 90Μ STD LR</t>
  </si>
  <si>
    <t>ΚΑΜΠΥΛΗ ASA 2" 90o</t>
  </si>
  <si>
    <t>ΚΑΜΠΥΛΗ ASA 4" SCH40</t>
  </si>
  <si>
    <t>ΚΑΜΠΥΛΗ ASA 6" 90o</t>
  </si>
  <si>
    <t>ΚΑΜΠΥΛΗ ASA 8" 90M STD LR</t>
  </si>
  <si>
    <t>ΦΛΑΝΤΖΑ ASA 10"</t>
  </si>
  <si>
    <t>ΦΛΑΝΤΖΑ ΤΟΡΝΑΡΙΣΜΕΝΗ Φ100/110/125</t>
  </si>
  <si>
    <t>ΦΛΑΝΤΖΑ ΤΟΡΝΑΡΙΣΜΕΝΗ Φ150</t>
  </si>
  <si>
    <t>ΦΛΑΝΤΖΑ ΤΟΡΝΑΡΙΣΜΕΝΗ Φ200</t>
  </si>
  <si>
    <t>ΦΛΑΝΤΖΑ ΤΟΡΝΑΡΙΣΜΕΝΗ Φ250/280</t>
  </si>
  <si>
    <t>ΦΛΑΝΤΖΑ ΤΟΡΝΑΡΙΣΜΕΝΗ Φ300</t>
  </si>
  <si>
    <t>ΜΟΝΑΔΑ ΜΕΤΡΗΣΗΣ</t>
  </si>
  <si>
    <t>ΤΕΜ</t>
  </si>
  <si>
    <t>ΚGR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</si>
  <si>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</si>
  <si>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</si>
  <si>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</si>
  <si>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ΒΑΝA BUTT ΙΝΟΧ Φ200 NBR/ΜΕΙΩΤ.</t>
  </si>
  <si>
    <t>ΒΑΝA BUTT ΙΝΟΧ Φ250 NBR/ΜΕΙΩΤ.</t>
  </si>
  <si>
    <t>ΒΑΝΑ BUTT ΑΝΟΞ.ΜΟΧΛΟ Φ125 EPDM</t>
  </si>
  <si>
    <t>ΒΑΝΑ BUTT ΑΝΟΞ.Φ100 NBR/ΜΕΙΩΤ</t>
  </si>
  <si>
    <t>ΒΑΝΑ BUTΤ ΑΝΟΞ.Φ150 EPDM/ΜΕΙΩΤ</t>
  </si>
  <si>
    <t>ΑΝΤΛΙΕΣ</t>
  </si>
  <si>
    <t>ΔΙΚΛΕΙΔΑ ΕΛΑΣΤΙΚΗΣ ΕΜΦΡΑΞΗΣ ΧΥΤΟΣΙΔΗΡΑ ΜΕ ΒΟΛΑΝ ΠΕΤΑΛΟΥΔΑΣ ΑΝΟΞΕΙΔΩΤΗ</t>
  </si>
  <si>
    <t>ΚΟΣΤΟΣ            ΑΝΑ ΥΛΙΚΟ      (ευρώ)</t>
  </si>
  <si>
    <t>ΠΟΣΟΤΗΤΑ Έτους</t>
  </si>
  <si>
    <t>ΚΟΣΤΟΣ ΑΝΑ ΟΜΑΔΑ (ευρώ)</t>
  </si>
  <si>
    <t>α. ΣΥΝΟΛΟ ΧΩΡΙΣ Φ.Π.Α.</t>
  </si>
  <si>
    <t>γ. ΣΥΝΟΛΟ ΜΕ Φ.Π.Α.</t>
  </si>
  <si>
    <t>β. Φ.Π.Α (24%)</t>
  </si>
  <si>
    <t>ΤΜΗΜΑ 2 ΕΞΑΡΤΗΜΑΤΑ</t>
  </si>
  <si>
    <t>ΠΕΔΙΟ Γ - ΟΙΚΟΝΟΜΙΚΗ ΠΡΟΣΦΟΡΑ</t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</si>
  <si>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</si>
  <si>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</si>
  <si>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</si>
  <si>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</si>
  <si>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</si>
  <si>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</si>
  <si>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</si>
  <si>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</si>
  <si>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ΚΟΣΤΟΣ ΟΙΚΟΝΟΜΙΚΗΣ ΠΡΟΣΦΟΡΑΣ</t>
  </si>
  <si>
    <t>ΑΝΤΛΙΑ BGM 5A</t>
  </si>
  <si>
    <t>ΒΑΛΒΙΔΑ ΑΝΤ/ΦΗΣ ΚΛΑΠΕ, ΣΠΑΣΤΟΥ ΔΙΣΚΟΥ DN250/PN25</t>
  </si>
  <si>
    <t>ΗΛΕΚ/ΦΕΣ ΡΝ25 ΡΕ100 Φ160</t>
  </si>
  <si>
    <t xml:space="preserve">ΚΑΛΜΠΥΛΕΣ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</si>
</sst>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5" borderId="7" xfId="0" applyNumberFormat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5" borderId="12" xfId="0" applyNumberFormat="1" applyFont="1" applyFill="1" applyBorder="1" applyAlignment="1">
      <alignment vertical="center"/>
    </xf>
    <xf numFmtId="49" fontId="1" fillId="5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9" fontId="1" fillId="0" borderId="25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7" xfId="0" applyNumberFormat="1" applyBorder="1" applyAlignment="1">
      <alignment horizontal="center"/>
    </xf>
    <xf numFmtId="4" fontId="5" fillId="4" borderId="28" xfId="0" applyNumberFormat="1" applyFont="1" applyFill="1" applyBorder="1" applyAlignment="1">
      <alignment horizontal="center" vertical="center"/>
    </xf>
    <xf numFmtId="4" fontId="5" fillId="6" borderId="18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25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 wrapText="1"/>
    </xf>
    <xf numFmtId="2" fontId="2" fillId="7" borderId="26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2" fontId="2" fillId="9" borderId="34" xfId="0" applyNumberFormat="1" applyFont="1" applyFill="1" applyBorder="1" applyAlignment="1">
      <alignment horizontal="center" vertical="center" wrapText="1"/>
    </xf>
    <xf numFmtId="9" fontId="0" fillId="0" borderId="12" xfId="0" applyNumberFormat="1" applyBorder="1" applyProtection="1">
      <protection locked="0"/>
    </xf>
    <xf numFmtId="0" fontId="0" fillId="0" borderId="12" xfId="0" applyBorder="1"/>
    <xf numFmtId="4" fontId="0" fillId="0" borderId="12" xfId="0" applyNumberFormat="1" applyBorder="1"/>
    <xf numFmtId="0" fontId="0" fillId="0" borderId="7" xfId="0" applyBorder="1"/>
    <xf numFmtId="4" fontId="0" fillId="0" borderId="7" xfId="0" applyNumberFormat="1" applyBorder="1"/>
    <xf numFmtId="0" fontId="0" fillId="0" borderId="13" xfId="0" applyBorder="1"/>
    <xf numFmtId="4" fontId="0" fillId="0" borderId="13" xfId="0" applyNumberFormat="1" applyBorder="1"/>
    <xf numFmtId="0" fontId="0" fillId="0" borderId="35" xfId="0" applyBorder="1"/>
    <xf numFmtId="4" fontId="0" fillId="0" borderId="35" xfId="0" applyNumberFormat="1" applyBorder="1"/>
    <xf numFmtId="4" fontId="5" fillId="0" borderId="36" xfId="0" applyNumberFormat="1" applyFont="1" applyBorder="1" applyAlignment="1">
      <alignment horizontal="center" vertical="center"/>
    </xf>
    <xf numFmtId="4" fontId="14" fillId="7" borderId="25" xfId="0" applyNumberFormat="1" applyFont="1" applyFill="1" applyBorder="1" applyAlignment="1">
      <alignment horizontal="center" vertical="center" wrapText="1"/>
    </xf>
    <xf numFmtId="4" fontId="14" fillId="7" borderId="37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4" fontId="0" fillId="0" borderId="27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4" fontId="5" fillId="0" borderId="27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9" fontId="0" fillId="0" borderId="0" xfId="0" applyNumberFormat="1" applyProtection="1">
      <protection locked="0"/>
    </xf>
    <xf numFmtId="4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25" xfId="0" applyBorder="1"/>
    <xf numFmtId="4" fontId="0" fillId="0" borderId="25" xfId="0" applyNumberFormat="1" applyBorder="1"/>
    <xf numFmtId="0" fontId="19" fillId="0" borderId="0" xfId="0" applyFont="1"/>
    <xf numFmtId="4" fontId="0" fillId="0" borderId="12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49" fontId="1" fillId="0" borderId="35" xfId="0" applyNumberFormat="1" applyFont="1" applyBorder="1" applyAlignment="1">
      <alignment vertical="center"/>
    </xf>
    <xf numFmtId="2" fontId="0" fillId="0" borderId="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2" fillId="3" borderId="13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9" fontId="0" fillId="0" borderId="7" xfId="0" applyNumberFormat="1" applyBorder="1" applyProtection="1">
      <protection locked="0"/>
    </xf>
    <xf numFmtId="2" fontId="0" fillId="0" borderId="12" xfId="0" applyNumberForma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9" fontId="0" fillId="0" borderId="35" xfId="0" applyNumberFormat="1" applyBorder="1" applyProtection="1">
      <protection locked="0"/>
    </xf>
    <xf numFmtId="0" fontId="1" fillId="0" borderId="6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9" fontId="0" fillId="0" borderId="25" xfId="0" applyNumberFormat="1" applyBorder="1" applyProtection="1">
      <protection locked="0"/>
    </xf>
    <xf numFmtId="4" fontId="0" fillId="0" borderId="37" xfId="0" applyNumberFormat="1" applyBorder="1" applyAlignment="1">
      <alignment horizontal="center" vertical="center"/>
    </xf>
    <xf numFmtId="49" fontId="1" fillId="5" borderId="35" xfId="0" applyNumberFormat="1" applyFont="1" applyFill="1" applyBorder="1" applyAlignment="1">
      <alignment vertical="center"/>
    </xf>
    <xf numFmtId="2" fontId="0" fillId="0" borderId="26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9" fontId="0" fillId="0" borderId="26" xfId="0" applyNumberForma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4" fontId="0" fillId="0" borderId="26" xfId="0" applyNumberFormat="1" applyBorder="1" applyAlignment="1">
      <alignment horizontal="right" vertical="center"/>
    </xf>
    <xf numFmtId="4" fontId="0" fillId="0" borderId="26" xfId="0" applyNumberForma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49" fontId="1" fillId="5" borderId="25" xfId="0" applyNumberFormat="1" applyFont="1" applyFill="1" applyBorder="1" applyAlignment="1">
      <alignment vertical="center"/>
    </xf>
    <xf numFmtId="2" fontId="6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10" fontId="15" fillId="0" borderId="0" xfId="0" applyNumberFormat="1" applyFont="1" applyAlignment="1">
      <alignment horizontal="center"/>
    </xf>
    <xf numFmtId="4" fontId="0" fillId="0" borderId="40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2" fontId="2" fillId="7" borderId="0" xfId="0" applyNumberFormat="1" applyFont="1" applyFill="1" applyAlignment="1">
      <alignment horizontal="center"/>
    </xf>
    <xf numFmtId="2" fontId="5" fillId="7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</cellXfs>
  <cellStyles count="2">
    <cellStyle name="Normal" xfId="0" builtinId="0"/>
    <cellStyle name="Βασικό_Εκτύπωση" xfId="1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31" zoomScale="70" zoomScaleNormal="70" workbookViewId="0">
      <selection activeCell="H69" sqref="H69"/>
    </sheetView>
  </sheetViews>
  <sheetFormatPr defaultRowHeight="15" x14ac:dyDescent="0.25"/>
  <cols>
    <col min="1" max="1" width="19" customWidth="1"/>
    <col min="2" max="2" width="8" bestFit="1" customWidth="1"/>
    <col min="3" max="3" width="7" bestFit="1" customWidth="1"/>
    <col min="4" max="4" width="47.570312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13" customWidth="1"/>
    <col min="10" max="10" width="20" customWidth="1"/>
    <col min="11" max="11" width="15.7109375" customWidth="1"/>
    <col min="12" max="12" width="14.85546875" customWidth="1"/>
    <col min="13" max="13" width="13.28515625" customWidth="1"/>
    <col min="14" max="14" width="13.7109375" customWidth="1"/>
    <col min="15" max="15" width="15.42578125" customWidth="1"/>
    <col min="16" max="16" width="9.140625" customWidth="1"/>
  </cols>
  <sheetData>
    <row r="1" spans="1:15" ht="15.75" x14ac:dyDescent="0.25">
      <c r="D1" s="99" t="s">
        <v>84</v>
      </c>
    </row>
    <row r="2" spans="1:15" thickBot="1" x14ac:dyDescent="0.35"/>
    <row r="3" spans="1:15" x14ac:dyDescent="0.25">
      <c r="A3" s="172" t="s">
        <v>70</v>
      </c>
      <c r="B3" s="172"/>
      <c r="C3" s="172"/>
      <c r="D3" s="172"/>
      <c r="E3" s="172"/>
      <c r="F3" s="172"/>
      <c r="G3" s="178" t="s">
        <v>69</v>
      </c>
      <c r="H3" s="179"/>
      <c r="I3" s="179"/>
      <c r="J3" s="168" t="s">
        <v>85</v>
      </c>
      <c r="K3" s="169"/>
      <c r="L3" s="170"/>
      <c r="M3" s="170"/>
      <c r="N3" s="170"/>
      <c r="O3" s="171"/>
    </row>
    <row r="4" spans="1:15" ht="14.45" x14ac:dyDescent="0.3">
      <c r="A4" s="33">
        <v>1</v>
      </c>
      <c r="B4" s="33">
        <v>2</v>
      </c>
      <c r="C4" s="34">
        <v>3</v>
      </c>
      <c r="D4" s="34">
        <v>4</v>
      </c>
      <c r="E4" s="34">
        <v>5</v>
      </c>
      <c r="F4" s="34">
        <v>6</v>
      </c>
      <c r="G4" s="42">
        <v>7</v>
      </c>
      <c r="H4" s="35">
        <v>8</v>
      </c>
      <c r="I4" s="50">
        <v>9</v>
      </c>
      <c r="J4" s="61" t="s">
        <v>86</v>
      </c>
      <c r="K4" s="61" t="s">
        <v>87</v>
      </c>
      <c r="L4" s="62">
        <v>11</v>
      </c>
      <c r="M4" s="62">
        <v>12</v>
      </c>
      <c r="N4" s="62">
        <v>13</v>
      </c>
      <c r="O4" s="63">
        <v>14</v>
      </c>
    </row>
    <row r="5" spans="1:15" ht="63.75" customHeight="1" thickBot="1" x14ac:dyDescent="0.3">
      <c r="A5" s="56" t="s">
        <v>0</v>
      </c>
      <c r="B5" s="57" t="s">
        <v>10</v>
      </c>
      <c r="C5" s="58" t="s">
        <v>11</v>
      </c>
      <c r="D5" s="51" t="s">
        <v>12</v>
      </c>
      <c r="E5" s="52" t="s">
        <v>65</v>
      </c>
      <c r="F5" s="59" t="s">
        <v>79</v>
      </c>
      <c r="G5" s="113" t="s">
        <v>68</v>
      </c>
      <c r="H5" s="37" t="s">
        <v>78</v>
      </c>
      <c r="I5" s="36" t="s">
        <v>80</v>
      </c>
      <c r="J5" s="64" t="s">
        <v>88</v>
      </c>
      <c r="K5" s="64" t="s">
        <v>89</v>
      </c>
      <c r="L5" s="65" t="s">
        <v>90</v>
      </c>
      <c r="M5" s="66" t="s">
        <v>91</v>
      </c>
      <c r="N5" s="66" t="s">
        <v>92</v>
      </c>
      <c r="O5" s="67" t="s">
        <v>93</v>
      </c>
    </row>
    <row r="6" spans="1:15" ht="15.75" thickBot="1" x14ac:dyDescent="0.3">
      <c r="A6" s="143" t="s">
        <v>76</v>
      </c>
      <c r="B6" s="19">
        <v>1</v>
      </c>
      <c r="C6" s="128">
        <v>1</v>
      </c>
      <c r="D6" s="144" t="s">
        <v>95</v>
      </c>
      <c r="E6" s="28" t="s">
        <v>66</v>
      </c>
      <c r="F6" s="29">
        <v>2</v>
      </c>
      <c r="G6" s="129">
        <v>280</v>
      </c>
      <c r="H6" s="55">
        <f t="shared" ref="H6:H33" si="0">F6*G6</f>
        <v>560</v>
      </c>
      <c r="I6" s="30">
        <f>SUM(H6:H6)</f>
        <v>560</v>
      </c>
      <c r="J6" s="130"/>
      <c r="K6" s="69" t="str">
        <f t="shared" ref="K6:K33" si="1">IF(ISBLANK(J6),"",IF(AND(J6&gt;=0%,J6&lt;=70%),ROUND(J6,4),"ΜΗ ΑΠΟΔΕΚΤΟ"))</f>
        <v/>
      </c>
      <c r="L6" s="100" t="str">
        <f t="shared" ref="L6:L33" si="2">IF(ISBLANK(J6),"",G6-K6*G6)</f>
        <v/>
      </c>
      <c r="M6" s="70" t="e">
        <f t="shared" ref="M6:M33" si="3">F6*L6</f>
        <v>#VALUE!</v>
      </c>
      <c r="N6" s="120" t="e">
        <f>SUM(M6:M6)</f>
        <v>#VALUE!</v>
      </c>
      <c r="O6" s="121" t="e">
        <f>(I6-N6)/I6</f>
        <v>#VALUE!</v>
      </c>
    </row>
    <row r="7" spans="1:15" ht="34.5" thickBot="1" x14ac:dyDescent="0.3">
      <c r="A7" s="142" t="s">
        <v>1</v>
      </c>
      <c r="B7" s="119">
        <v>2</v>
      </c>
      <c r="C7" s="105">
        <v>13</v>
      </c>
      <c r="D7" s="132" t="s">
        <v>96</v>
      </c>
      <c r="E7" s="106" t="s">
        <v>66</v>
      </c>
      <c r="F7" s="107">
        <v>4</v>
      </c>
      <c r="G7" s="111">
        <v>700</v>
      </c>
      <c r="H7" s="108">
        <f t="shared" si="0"/>
        <v>2800</v>
      </c>
      <c r="I7" s="108">
        <f>H7</f>
        <v>2800</v>
      </c>
      <c r="J7" s="127"/>
      <c r="K7" s="71" t="str">
        <f t="shared" si="1"/>
        <v/>
      </c>
      <c r="L7" s="101" t="str">
        <f t="shared" si="2"/>
        <v/>
      </c>
      <c r="M7" s="72" t="e">
        <f t="shared" si="3"/>
        <v>#VALUE!</v>
      </c>
      <c r="N7" s="116"/>
      <c r="O7" s="117"/>
    </row>
    <row r="8" spans="1:15" ht="15.75" thickBot="1" x14ac:dyDescent="0.3">
      <c r="A8" s="177" t="s">
        <v>77</v>
      </c>
      <c r="B8" s="174">
        <v>3</v>
      </c>
      <c r="C8" s="24">
        <v>19</v>
      </c>
      <c r="D8" s="17" t="s">
        <v>71</v>
      </c>
      <c r="E8" s="47" t="s">
        <v>66</v>
      </c>
      <c r="F8" s="22">
        <v>1</v>
      </c>
      <c r="G8" s="125">
        <v>293.43</v>
      </c>
      <c r="H8" s="45">
        <f t="shared" si="0"/>
        <v>293.43</v>
      </c>
      <c r="I8" s="184">
        <f>SUM(H8:H12)</f>
        <v>860.19</v>
      </c>
      <c r="J8" s="68"/>
      <c r="K8" s="69" t="str">
        <f t="shared" si="1"/>
        <v/>
      </c>
      <c r="L8" s="100" t="str">
        <f t="shared" si="2"/>
        <v/>
      </c>
      <c r="M8" s="70" t="e">
        <f t="shared" si="3"/>
        <v>#VALUE!</v>
      </c>
      <c r="N8" s="156" t="e">
        <f>SUM(M8:M12)</f>
        <v>#VALUE!</v>
      </c>
      <c r="O8" s="149" t="e">
        <f>(I8-N8)/I8</f>
        <v>#VALUE!</v>
      </c>
    </row>
    <row r="9" spans="1:15" ht="15.75" thickBot="1" x14ac:dyDescent="0.3">
      <c r="A9" s="160"/>
      <c r="B9" s="175"/>
      <c r="C9" s="23">
        <v>20</v>
      </c>
      <c r="D9" s="4" t="s">
        <v>72</v>
      </c>
      <c r="E9" s="48" t="s">
        <v>66</v>
      </c>
      <c r="F9" s="53">
        <v>1</v>
      </c>
      <c r="G9" s="110">
        <v>268.27999999999997</v>
      </c>
      <c r="H9" s="39">
        <f t="shared" si="0"/>
        <v>268.27999999999997</v>
      </c>
      <c r="I9" s="182"/>
      <c r="J9" s="68"/>
      <c r="K9" s="71" t="str">
        <f t="shared" si="1"/>
        <v/>
      </c>
      <c r="L9" s="101" t="str">
        <f t="shared" si="2"/>
        <v/>
      </c>
      <c r="M9" s="72" t="e">
        <f t="shared" si="3"/>
        <v>#VALUE!</v>
      </c>
      <c r="N9" s="153"/>
      <c r="O9" s="150"/>
    </row>
    <row r="10" spans="1:15" ht="15.75" thickBot="1" x14ac:dyDescent="0.3">
      <c r="A10" s="160"/>
      <c r="B10" s="175"/>
      <c r="C10" s="23">
        <v>21</v>
      </c>
      <c r="D10" s="4" t="s">
        <v>73</v>
      </c>
      <c r="E10" s="48" t="s">
        <v>66</v>
      </c>
      <c r="F10" s="53">
        <v>1</v>
      </c>
      <c r="G10" s="110">
        <v>72.94</v>
      </c>
      <c r="H10" s="39">
        <f t="shared" si="0"/>
        <v>72.94</v>
      </c>
      <c r="I10" s="182"/>
      <c r="J10" s="68"/>
      <c r="K10" s="71" t="str">
        <f t="shared" si="1"/>
        <v/>
      </c>
      <c r="L10" s="101" t="str">
        <f t="shared" si="2"/>
        <v/>
      </c>
      <c r="M10" s="72" t="e">
        <f t="shared" si="3"/>
        <v>#VALUE!</v>
      </c>
      <c r="N10" s="153"/>
      <c r="O10" s="150"/>
    </row>
    <row r="11" spans="1:15" ht="15.75" thickBot="1" x14ac:dyDescent="0.3">
      <c r="A11" s="160"/>
      <c r="B11" s="175"/>
      <c r="C11" s="105">
        <v>22</v>
      </c>
      <c r="D11" s="4" t="s">
        <v>74</v>
      </c>
      <c r="E11" s="48" t="s">
        <v>66</v>
      </c>
      <c r="F11" s="53">
        <v>1</v>
      </c>
      <c r="G11" s="110">
        <v>104.81</v>
      </c>
      <c r="H11" s="39">
        <f t="shared" si="0"/>
        <v>104.81</v>
      </c>
      <c r="I11" s="182"/>
      <c r="J11" s="68"/>
      <c r="K11" s="71" t="str">
        <f t="shared" si="1"/>
        <v/>
      </c>
      <c r="L11" s="101" t="str">
        <f t="shared" si="2"/>
        <v/>
      </c>
      <c r="M11" s="72" t="e">
        <f t="shared" si="3"/>
        <v>#VALUE!</v>
      </c>
      <c r="N11" s="153"/>
      <c r="O11" s="150"/>
    </row>
    <row r="12" spans="1:15" ht="15.75" thickBot="1" x14ac:dyDescent="0.3">
      <c r="A12" s="161"/>
      <c r="B12" s="176"/>
      <c r="C12" s="25">
        <v>23</v>
      </c>
      <c r="D12" s="18" t="s">
        <v>75</v>
      </c>
      <c r="E12" s="49" t="s">
        <v>66</v>
      </c>
      <c r="F12" s="54">
        <v>1</v>
      </c>
      <c r="G12" s="112">
        <v>120.73</v>
      </c>
      <c r="H12" s="46">
        <f t="shared" si="0"/>
        <v>120.73</v>
      </c>
      <c r="I12" s="183"/>
      <c r="J12" s="130"/>
      <c r="K12" s="73" t="str">
        <f t="shared" si="1"/>
        <v/>
      </c>
      <c r="L12" s="102" t="str">
        <f t="shared" si="2"/>
        <v/>
      </c>
      <c r="M12" s="74" t="e">
        <f t="shared" si="3"/>
        <v>#VALUE!</v>
      </c>
      <c r="N12" s="157"/>
      <c r="O12" s="151"/>
    </row>
    <row r="13" spans="1:15" ht="57.6" customHeight="1" thickBot="1" x14ac:dyDescent="0.3">
      <c r="A13" s="177" t="s">
        <v>2</v>
      </c>
      <c r="B13" s="162">
        <v>4</v>
      </c>
      <c r="C13" s="23">
        <v>25</v>
      </c>
      <c r="D13" s="5" t="s">
        <v>13</v>
      </c>
      <c r="E13" s="48" t="s">
        <v>66</v>
      </c>
      <c r="F13" s="53">
        <v>1</v>
      </c>
      <c r="G13" s="110">
        <v>41.92</v>
      </c>
      <c r="H13" s="39">
        <f t="shared" si="0"/>
        <v>41.92</v>
      </c>
      <c r="I13" s="181">
        <f>SUM(H13:H16)</f>
        <v>1425.26</v>
      </c>
      <c r="J13" s="68"/>
      <c r="K13" s="75" t="str">
        <f t="shared" si="1"/>
        <v/>
      </c>
      <c r="L13" s="103" t="str">
        <f t="shared" si="2"/>
        <v/>
      </c>
      <c r="M13" s="76" t="e">
        <f t="shared" si="3"/>
        <v>#VALUE!</v>
      </c>
      <c r="N13" s="153"/>
      <c r="O13" s="150"/>
    </row>
    <row r="14" spans="1:15" ht="15.75" thickBot="1" x14ac:dyDescent="0.3">
      <c r="A14" s="160"/>
      <c r="B14" s="162"/>
      <c r="C14" s="23">
        <v>27</v>
      </c>
      <c r="D14" s="5" t="s">
        <v>14</v>
      </c>
      <c r="E14" s="48" t="s">
        <v>66</v>
      </c>
      <c r="F14" s="53">
        <v>1</v>
      </c>
      <c r="G14" s="110">
        <v>293.44</v>
      </c>
      <c r="H14" s="39">
        <f t="shared" si="0"/>
        <v>293.44</v>
      </c>
      <c r="I14" s="182"/>
      <c r="J14" s="68"/>
      <c r="K14" s="71" t="str">
        <f t="shared" si="1"/>
        <v/>
      </c>
      <c r="L14" s="101" t="str">
        <f t="shared" si="2"/>
        <v/>
      </c>
      <c r="M14" s="72" t="e">
        <f t="shared" si="3"/>
        <v>#VALUE!</v>
      </c>
      <c r="N14" s="153"/>
      <c r="O14" s="150"/>
    </row>
    <row r="15" spans="1:15" ht="15.75" thickBot="1" x14ac:dyDescent="0.3">
      <c r="A15" s="160"/>
      <c r="B15" s="162"/>
      <c r="C15" s="23">
        <v>28</v>
      </c>
      <c r="D15" s="5" t="s">
        <v>15</v>
      </c>
      <c r="E15" s="48" t="s">
        <v>66</v>
      </c>
      <c r="F15" s="53">
        <v>1</v>
      </c>
      <c r="G15" s="110">
        <v>268.27999999999997</v>
      </c>
      <c r="H15" s="39">
        <f t="shared" si="0"/>
        <v>268.27999999999997</v>
      </c>
      <c r="I15" s="182"/>
      <c r="J15" s="68"/>
      <c r="K15" s="71" t="str">
        <f t="shared" si="1"/>
        <v/>
      </c>
      <c r="L15" s="101" t="str">
        <f t="shared" si="2"/>
        <v/>
      </c>
      <c r="M15" s="72" t="e">
        <f t="shared" si="3"/>
        <v>#VALUE!</v>
      </c>
      <c r="N15" s="153"/>
      <c r="O15" s="150"/>
    </row>
    <row r="16" spans="1:15" ht="15.75" thickBot="1" x14ac:dyDescent="0.3">
      <c r="A16" s="161"/>
      <c r="B16" s="162"/>
      <c r="C16" s="105">
        <v>29</v>
      </c>
      <c r="D16" s="5" t="s">
        <v>16</v>
      </c>
      <c r="E16" s="48" t="s">
        <v>66</v>
      </c>
      <c r="F16" s="53">
        <v>2</v>
      </c>
      <c r="G16" s="110">
        <v>410.81</v>
      </c>
      <c r="H16" s="39">
        <f t="shared" si="0"/>
        <v>821.62</v>
      </c>
      <c r="I16" s="182"/>
      <c r="J16" s="68"/>
      <c r="K16" s="71" t="str">
        <f t="shared" si="1"/>
        <v/>
      </c>
      <c r="L16" s="101" t="str">
        <f t="shared" si="2"/>
        <v/>
      </c>
      <c r="M16" s="72" t="e">
        <f t="shared" si="3"/>
        <v>#VALUE!</v>
      </c>
      <c r="N16" s="153"/>
      <c r="O16" s="150"/>
    </row>
    <row r="17" spans="1:15" ht="15.75" thickBot="1" x14ac:dyDescent="0.3">
      <c r="A17" s="177" t="s">
        <v>3</v>
      </c>
      <c r="B17" s="173">
        <v>5</v>
      </c>
      <c r="C17" s="24">
        <v>46</v>
      </c>
      <c r="D17" s="26" t="s">
        <v>17</v>
      </c>
      <c r="E17" s="47" t="s">
        <v>66</v>
      </c>
      <c r="F17" s="22">
        <v>2</v>
      </c>
      <c r="G17" s="125">
        <v>5.7</v>
      </c>
      <c r="H17" s="45">
        <f t="shared" si="0"/>
        <v>11.4</v>
      </c>
      <c r="I17" s="184">
        <f>SUM(H17:H23)</f>
        <v>243.5</v>
      </c>
      <c r="J17" s="68"/>
      <c r="K17" s="69" t="str">
        <f t="shared" si="1"/>
        <v/>
      </c>
      <c r="L17" s="100" t="str">
        <f t="shared" si="2"/>
        <v/>
      </c>
      <c r="M17" s="70" t="e">
        <f t="shared" si="3"/>
        <v>#VALUE!</v>
      </c>
      <c r="N17" s="156" t="e">
        <f>SUM(M17:M23)</f>
        <v>#VALUE!</v>
      </c>
      <c r="O17" s="149" t="e">
        <f>(I17-N17)/I17</f>
        <v>#VALUE!</v>
      </c>
    </row>
    <row r="18" spans="1:15" ht="15.75" thickBot="1" x14ac:dyDescent="0.3">
      <c r="A18" s="160"/>
      <c r="B18" s="162"/>
      <c r="C18" s="23">
        <v>47</v>
      </c>
      <c r="D18" s="5" t="s">
        <v>18</v>
      </c>
      <c r="E18" s="48" t="s">
        <v>66</v>
      </c>
      <c r="F18" s="53">
        <v>2</v>
      </c>
      <c r="G18" s="110">
        <v>12.58</v>
      </c>
      <c r="H18" s="39">
        <f t="shared" si="0"/>
        <v>25.16</v>
      </c>
      <c r="I18" s="182"/>
      <c r="J18" s="68"/>
      <c r="K18" s="71" t="str">
        <f t="shared" si="1"/>
        <v/>
      </c>
      <c r="L18" s="101" t="str">
        <f t="shared" si="2"/>
        <v/>
      </c>
      <c r="M18" s="72" t="e">
        <f t="shared" si="3"/>
        <v>#VALUE!</v>
      </c>
      <c r="N18" s="153"/>
      <c r="O18" s="150"/>
    </row>
    <row r="19" spans="1:15" ht="15.75" thickBot="1" x14ac:dyDescent="0.3">
      <c r="A19" s="160"/>
      <c r="B19" s="162"/>
      <c r="C19" s="23">
        <v>48</v>
      </c>
      <c r="D19" s="5" t="s">
        <v>19</v>
      </c>
      <c r="E19" s="48" t="s">
        <v>66</v>
      </c>
      <c r="F19" s="53">
        <v>2</v>
      </c>
      <c r="G19" s="110">
        <v>9.39</v>
      </c>
      <c r="H19" s="39">
        <f t="shared" si="0"/>
        <v>18.78</v>
      </c>
      <c r="I19" s="182"/>
      <c r="J19" s="68"/>
      <c r="K19" s="71" t="str">
        <f t="shared" si="1"/>
        <v/>
      </c>
      <c r="L19" s="101" t="str">
        <f t="shared" si="2"/>
        <v/>
      </c>
      <c r="M19" s="72" t="e">
        <f t="shared" si="3"/>
        <v>#VALUE!</v>
      </c>
      <c r="N19" s="153"/>
      <c r="O19" s="150"/>
    </row>
    <row r="20" spans="1:15" ht="15.75" thickBot="1" x14ac:dyDescent="0.3">
      <c r="A20" s="160"/>
      <c r="B20" s="162"/>
      <c r="C20" s="23">
        <v>49</v>
      </c>
      <c r="D20" s="5" t="s">
        <v>20</v>
      </c>
      <c r="E20" s="48" t="s">
        <v>66</v>
      </c>
      <c r="F20" s="53">
        <v>2</v>
      </c>
      <c r="G20" s="110">
        <v>16.940000000000001</v>
      </c>
      <c r="H20" s="39">
        <f t="shared" si="0"/>
        <v>33.880000000000003</v>
      </c>
      <c r="I20" s="182"/>
      <c r="J20" s="68"/>
      <c r="K20" s="71" t="str">
        <f t="shared" si="1"/>
        <v/>
      </c>
      <c r="L20" s="101" t="str">
        <f t="shared" si="2"/>
        <v/>
      </c>
      <c r="M20" s="72" t="e">
        <f t="shared" si="3"/>
        <v>#VALUE!</v>
      </c>
      <c r="N20" s="153"/>
      <c r="O20" s="150"/>
    </row>
    <row r="21" spans="1:15" ht="15.75" thickBot="1" x14ac:dyDescent="0.3">
      <c r="A21" s="160"/>
      <c r="B21" s="162"/>
      <c r="C21" s="105">
        <v>50</v>
      </c>
      <c r="D21" s="5" t="s">
        <v>21</v>
      </c>
      <c r="E21" s="48" t="s">
        <v>66</v>
      </c>
      <c r="F21" s="53">
        <v>2</v>
      </c>
      <c r="G21" s="110">
        <v>33.54</v>
      </c>
      <c r="H21" s="39">
        <f t="shared" si="0"/>
        <v>67.08</v>
      </c>
      <c r="I21" s="182"/>
      <c r="J21" s="68"/>
      <c r="K21" s="71" t="str">
        <f t="shared" si="1"/>
        <v/>
      </c>
      <c r="L21" s="101" t="str">
        <f t="shared" si="2"/>
        <v/>
      </c>
      <c r="M21" s="72" t="e">
        <f t="shared" si="3"/>
        <v>#VALUE!</v>
      </c>
      <c r="N21" s="153"/>
      <c r="O21" s="150"/>
    </row>
    <row r="22" spans="1:15" ht="15.75" thickBot="1" x14ac:dyDescent="0.3">
      <c r="A22" s="160"/>
      <c r="B22" s="162"/>
      <c r="C22" s="23">
        <v>51</v>
      </c>
      <c r="D22" s="5" t="s">
        <v>22</v>
      </c>
      <c r="E22" s="48" t="s">
        <v>66</v>
      </c>
      <c r="F22" s="53">
        <v>2</v>
      </c>
      <c r="G22" s="110">
        <v>39.909999999999997</v>
      </c>
      <c r="H22" s="39">
        <f t="shared" si="0"/>
        <v>79.819999999999993</v>
      </c>
      <c r="I22" s="182"/>
      <c r="J22" s="68"/>
      <c r="K22" s="71" t="str">
        <f t="shared" si="1"/>
        <v/>
      </c>
      <c r="L22" s="101" t="str">
        <f t="shared" si="2"/>
        <v/>
      </c>
      <c r="M22" s="72" t="e">
        <f t="shared" si="3"/>
        <v>#VALUE!</v>
      </c>
      <c r="N22" s="153"/>
      <c r="O22" s="150"/>
    </row>
    <row r="23" spans="1:15" ht="15.75" thickBot="1" x14ac:dyDescent="0.3">
      <c r="A23" s="161"/>
      <c r="B23" s="163"/>
      <c r="C23" s="25">
        <v>52</v>
      </c>
      <c r="D23" s="27" t="s">
        <v>23</v>
      </c>
      <c r="E23" s="49" t="s">
        <v>66</v>
      </c>
      <c r="F23" s="54">
        <v>2</v>
      </c>
      <c r="G23" s="112">
        <v>3.69</v>
      </c>
      <c r="H23" s="46">
        <f t="shared" si="0"/>
        <v>7.38</v>
      </c>
      <c r="I23" s="183"/>
      <c r="J23" s="130"/>
      <c r="K23" s="73" t="str">
        <f t="shared" si="1"/>
        <v/>
      </c>
      <c r="L23" s="102" t="str">
        <f t="shared" si="2"/>
        <v/>
      </c>
      <c r="M23" s="74" t="e">
        <f t="shared" si="3"/>
        <v>#VALUE!</v>
      </c>
      <c r="N23" s="157"/>
      <c r="O23" s="151"/>
    </row>
    <row r="24" spans="1:15" ht="15.75" thickBot="1" x14ac:dyDescent="0.3">
      <c r="A24" s="177" t="s">
        <v>4</v>
      </c>
      <c r="B24" s="173">
        <v>6</v>
      </c>
      <c r="C24" s="24">
        <v>53</v>
      </c>
      <c r="D24" s="26" t="s">
        <v>24</v>
      </c>
      <c r="E24" s="47" t="s">
        <v>66</v>
      </c>
      <c r="F24" s="22">
        <v>4</v>
      </c>
      <c r="G24" s="125">
        <v>7.38</v>
      </c>
      <c r="H24" s="45">
        <f t="shared" si="0"/>
        <v>29.52</v>
      </c>
      <c r="I24" s="184">
        <f>SUM(H24:H31)</f>
        <v>359.21000000000004</v>
      </c>
      <c r="J24" s="68"/>
      <c r="K24" s="69" t="str">
        <f t="shared" si="1"/>
        <v/>
      </c>
      <c r="L24" s="100" t="str">
        <f t="shared" si="2"/>
        <v/>
      </c>
      <c r="M24" s="70" t="e">
        <f t="shared" si="3"/>
        <v>#VALUE!</v>
      </c>
      <c r="N24" s="156" t="e">
        <f>SUM(M24:M31)</f>
        <v>#VALUE!</v>
      </c>
      <c r="O24" s="149" t="e">
        <f>(I24-N24)/I24</f>
        <v>#VALUE!</v>
      </c>
    </row>
    <row r="25" spans="1:15" ht="15.75" thickBot="1" x14ac:dyDescent="0.3">
      <c r="A25" s="160"/>
      <c r="B25" s="162"/>
      <c r="C25" s="23">
        <v>54</v>
      </c>
      <c r="D25" s="5" t="s">
        <v>25</v>
      </c>
      <c r="E25" s="48" t="s">
        <v>66</v>
      </c>
      <c r="F25" s="53">
        <v>4</v>
      </c>
      <c r="G25" s="110">
        <v>16.77</v>
      </c>
      <c r="H25" s="39">
        <f t="shared" si="0"/>
        <v>67.08</v>
      </c>
      <c r="I25" s="182"/>
      <c r="J25" s="68"/>
      <c r="K25" s="71" t="str">
        <f t="shared" si="1"/>
        <v/>
      </c>
      <c r="L25" s="101" t="str">
        <f t="shared" si="2"/>
        <v/>
      </c>
      <c r="M25" s="72" t="e">
        <f t="shared" si="3"/>
        <v>#VALUE!</v>
      </c>
      <c r="N25" s="153"/>
      <c r="O25" s="150"/>
    </row>
    <row r="26" spans="1:15" ht="15.75" thickBot="1" x14ac:dyDescent="0.3">
      <c r="A26" s="160"/>
      <c r="B26" s="162"/>
      <c r="C26" s="23">
        <v>55</v>
      </c>
      <c r="D26" s="5" t="s">
        <v>26</v>
      </c>
      <c r="E26" s="48" t="s">
        <v>66</v>
      </c>
      <c r="F26" s="53">
        <v>4</v>
      </c>
      <c r="G26" s="110">
        <v>12.41</v>
      </c>
      <c r="H26" s="39">
        <f t="shared" si="0"/>
        <v>49.64</v>
      </c>
      <c r="I26" s="182"/>
      <c r="J26" s="68"/>
      <c r="K26" s="71" t="str">
        <f t="shared" si="1"/>
        <v/>
      </c>
      <c r="L26" s="101" t="str">
        <f t="shared" si="2"/>
        <v/>
      </c>
      <c r="M26" s="72" t="e">
        <f t="shared" si="3"/>
        <v>#VALUE!</v>
      </c>
      <c r="N26" s="153"/>
      <c r="O26" s="150"/>
    </row>
    <row r="27" spans="1:15" ht="15.75" thickBot="1" x14ac:dyDescent="0.3">
      <c r="A27" s="160"/>
      <c r="B27" s="162"/>
      <c r="C27" s="23">
        <v>56</v>
      </c>
      <c r="D27" s="5" t="s">
        <v>27</v>
      </c>
      <c r="E27" s="48" t="s">
        <v>66</v>
      </c>
      <c r="F27" s="53">
        <v>4</v>
      </c>
      <c r="G27" s="110">
        <v>3.36</v>
      </c>
      <c r="H27" s="39">
        <f t="shared" si="0"/>
        <v>13.44</v>
      </c>
      <c r="I27" s="182"/>
      <c r="J27" s="68"/>
      <c r="K27" s="71" t="str">
        <f t="shared" si="1"/>
        <v/>
      </c>
      <c r="L27" s="101" t="str">
        <f t="shared" si="2"/>
        <v/>
      </c>
      <c r="M27" s="72" t="e">
        <f t="shared" si="3"/>
        <v>#VALUE!</v>
      </c>
      <c r="N27" s="153"/>
      <c r="O27" s="150"/>
    </row>
    <row r="28" spans="1:15" ht="15.75" thickBot="1" x14ac:dyDescent="0.3">
      <c r="A28" s="160"/>
      <c r="B28" s="162"/>
      <c r="C28" s="105">
        <v>57</v>
      </c>
      <c r="D28" s="5" t="s">
        <v>28</v>
      </c>
      <c r="E28" s="48" t="s">
        <v>66</v>
      </c>
      <c r="F28" s="53">
        <v>2</v>
      </c>
      <c r="G28" s="110">
        <v>28.5</v>
      </c>
      <c r="H28" s="39">
        <f t="shared" si="0"/>
        <v>57</v>
      </c>
      <c r="I28" s="182"/>
      <c r="J28" s="68"/>
      <c r="K28" s="71" t="str">
        <f t="shared" si="1"/>
        <v/>
      </c>
      <c r="L28" s="101" t="str">
        <f t="shared" si="2"/>
        <v/>
      </c>
      <c r="M28" s="72" t="e">
        <f t="shared" si="3"/>
        <v>#VALUE!</v>
      </c>
      <c r="N28" s="153"/>
      <c r="O28" s="150"/>
    </row>
    <row r="29" spans="1:15" ht="15.75" thickBot="1" x14ac:dyDescent="0.3">
      <c r="A29" s="160"/>
      <c r="B29" s="162"/>
      <c r="C29" s="23">
        <v>58</v>
      </c>
      <c r="D29" s="5" t="s">
        <v>29</v>
      </c>
      <c r="E29" s="48" t="s">
        <v>66</v>
      </c>
      <c r="F29" s="53">
        <v>1</v>
      </c>
      <c r="G29" s="110">
        <v>50.31</v>
      </c>
      <c r="H29" s="39">
        <f t="shared" si="0"/>
        <v>50.31</v>
      </c>
      <c r="I29" s="182"/>
      <c r="J29" s="68"/>
      <c r="K29" s="75" t="str">
        <f t="shared" si="1"/>
        <v/>
      </c>
      <c r="L29" s="103" t="str">
        <f t="shared" si="2"/>
        <v/>
      </c>
      <c r="M29" s="76" t="e">
        <f t="shared" si="3"/>
        <v>#VALUE!</v>
      </c>
      <c r="N29" s="153"/>
      <c r="O29" s="150"/>
    </row>
    <row r="30" spans="1:15" ht="15.75" thickBot="1" x14ac:dyDescent="0.3">
      <c r="A30" s="160"/>
      <c r="B30" s="162"/>
      <c r="C30" s="23">
        <v>59</v>
      </c>
      <c r="D30" s="5" t="s">
        <v>30</v>
      </c>
      <c r="E30" s="48" t="s">
        <v>66</v>
      </c>
      <c r="F30" s="53">
        <v>1</v>
      </c>
      <c r="G30" s="110">
        <v>72.099999999999994</v>
      </c>
      <c r="H30" s="39">
        <f t="shared" si="0"/>
        <v>72.099999999999994</v>
      </c>
      <c r="I30" s="182"/>
      <c r="J30" s="68"/>
      <c r="K30" s="71" t="str">
        <f t="shared" si="1"/>
        <v/>
      </c>
      <c r="L30" s="101" t="str">
        <f t="shared" si="2"/>
        <v/>
      </c>
      <c r="M30" s="72" t="e">
        <f t="shared" si="3"/>
        <v>#VALUE!</v>
      </c>
      <c r="N30" s="153"/>
      <c r="O30" s="150"/>
    </row>
    <row r="31" spans="1:15" ht="15.75" thickBot="1" x14ac:dyDescent="0.3">
      <c r="A31" s="161"/>
      <c r="B31" s="163"/>
      <c r="C31" s="25">
        <v>60</v>
      </c>
      <c r="D31" s="27" t="s">
        <v>31</v>
      </c>
      <c r="E31" s="49" t="s">
        <v>66</v>
      </c>
      <c r="F31" s="54">
        <v>4</v>
      </c>
      <c r="G31" s="112">
        <v>5.03</v>
      </c>
      <c r="H31" s="46">
        <f t="shared" si="0"/>
        <v>20.12</v>
      </c>
      <c r="I31" s="183"/>
      <c r="J31" s="130"/>
      <c r="K31" s="73" t="str">
        <f t="shared" si="1"/>
        <v/>
      </c>
      <c r="L31" s="102" t="str">
        <f t="shared" si="2"/>
        <v/>
      </c>
      <c r="M31" s="74" t="e">
        <f t="shared" si="3"/>
        <v>#VALUE!</v>
      </c>
      <c r="N31" s="157"/>
      <c r="O31" s="151"/>
    </row>
    <row r="32" spans="1:15" ht="57" thickBot="1" x14ac:dyDescent="0.3">
      <c r="A32" s="134" t="s">
        <v>5</v>
      </c>
      <c r="B32" s="135">
        <v>7</v>
      </c>
      <c r="C32" s="122">
        <v>61</v>
      </c>
      <c r="D32" s="136" t="s">
        <v>32</v>
      </c>
      <c r="E32" s="137" t="s">
        <v>67</v>
      </c>
      <c r="F32" s="118">
        <v>121</v>
      </c>
      <c r="G32" s="133">
        <v>5.87</v>
      </c>
      <c r="H32" s="114">
        <f t="shared" si="0"/>
        <v>710.27</v>
      </c>
      <c r="I32" s="114">
        <f>SUM(H32)</f>
        <v>710.27</v>
      </c>
      <c r="J32" s="138"/>
      <c r="K32" s="139" t="str">
        <f t="shared" si="1"/>
        <v/>
      </c>
      <c r="L32" s="140" t="str">
        <f t="shared" si="2"/>
        <v/>
      </c>
      <c r="M32" s="141" t="e">
        <f t="shared" si="3"/>
        <v>#VALUE!</v>
      </c>
      <c r="N32" s="114" t="e">
        <f>SUM(M32)</f>
        <v>#VALUE!</v>
      </c>
      <c r="O32" s="115" t="e">
        <f>(I32-N32)/I32</f>
        <v>#VALUE!</v>
      </c>
    </row>
    <row r="33" spans="1:15" ht="15.75" thickBot="1" x14ac:dyDescent="0.3">
      <c r="A33" s="2" t="s">
        <v>6</v>
      </c>
      <c r="B33" s="19">
        <v>8</v>
      </c>
      <c r="C33" s="128">
        <v>62</v>
      </c>
      <c r="D33" s="31" t="s">
        <v>33</v>
      </c>
      <c r="E33" s="28" t="s">
        <v>66</v>
      </c>
      <c r="F33" s="29">
        <v>4</v>
      </c>
      <c r="G33" s="129">
        <v>4.79</v>
      </c>
      <c r="H33" s="55">
        <f t="shared" si="0"/>
        <v>19.16</v>
      </c>
      <c r="I33" s="30">
        <f>SUM(H33)</f>
        <v>19.16</v>
      </c>
      <c r="J33" s="130"/>
      <c r="K33" s="97" t="str">
        <f t="shared" si="1"/>
        <v/>
      </c>
      <c r="L33" s="104" t="str">
        <f t="shared" si="2"/>
        <v/>
      </c>
      <c r="M33" s="98" t="e">
        <f t="shared" si="3"/>
        <v>#VALUE!</v>
      </c>
      <c r="N33" s="30" t="e">
        <f>SUM(M33)</f>
        <v>#VALUE!</v>
      </c>
      <c r="O33" s="131" t="e">
        <f>(I33-N33)/I33</f>
        <v>#VALUE!</v>
      </c>
    </row>
    <row r="34" spans="1:15" ht="15.75" thickBot="1" x14ac:dyDescent="0.3">
      <c r="A34" s="177" t="s">
        <v>7</v>
      </c>
      <c r="B34" s="173">
        <v>9</v>
      </c>
      <c r="C34" s="24">
        <v>74</v>
      </c>
      <c r="D34" s="26" t="s">
        <v>34</v>
      </c>
      <c r="E34" s="47" t="s">
        <v>66</v>
      </c>
      <c r="F34" s="22">
        <v>2</v>
      </c>
      <c r="G34" s="125">
        <v>31.86</v>
      </c>
      <c r="H34" s="45">
        <f t="shared" ref="H34:H45" si="4">F34*G34</f>
        <v>63.72</v>
      </c>
      <c r="I34" s="184">
        <f>SUM(H34:H45)</f>
        <v>866.37999999999988</v>
      </c>
      <c r="J34" s="68"/>
      <c r="K34" s="69" t="str">
        <f t="shared" ref="K34:K45" si="5">IF(ISBLANK(J34),"",IF(AND(J34&gt;=0%,J34&lt;=70%),ROUND(J34,4),"ΜΗ ΑΠΟΔΕΚΤΟ"))</f>
        <v/>
      </c>
      <c r="L34" s="100" t="str">
        <f t="shared" ref="L34:L45" si="6">IF(ISBLANK(J34),"",G34-K34*G34)</f>
        <v/>
      </c>
      <c r="M34" s="70" t="e">
        <f t="shared" ref="M34:M45" si="7">F34*L34</f>
        <v>#VALUE!</v>
      </c>
      <c r="N34" s="156" t="e">
        <f>SUM(M34:M45)</f>
        <v>#VALUE!</v>
      </c>
      <c r="O34" s="149" t="e">
        <f>(I34-N34)/I34</f>
        <v>#VALUE!</v>
      </c>
    </row>
    <row r="35" spans="1:15" ht="15.75" thickBot="1" x14ac:dyDescent="0.3">
      <c r="A35" s="160"/>
      <c r="B35" s="162"/>
      <c r="C35" s="23">
        <v>75</v>
      </c>
      <c r="D35" s="5" t="s">
        <v>35</v>
      </c>
      <c r="E35" s="48" t="s">
        <v>66</v>
      </c>
      <c r="F35" s="53">
        <v>2</v>
      </c>
      <c r="G35" s="110">
        <v>31.03</v>
      </c>
      <c r="H35" s="39">
        <f t="shared" si="4"/>
        <v>62.06</v>
      </c>
      <c r="I35" s="182"/>
      <c r="J35" s="68"/>
      <c r="K35" s="71" t="str">
        <f t="shared" si="5"/>
        <v/>
      </c>
      <c r="L35" s="101" t="str">
        <f t="shared" si="6"/>
        <v/>
      </c>
      <c r="M35" s="72" t="e">
        <f t="shared" si="7"/>
        <v>#VALUE!</v>
      </c>
      <c r="N35" s="153"/>
      <c r="O35" s="150"/>
    </row>
    <row r="36" spans="1:15" ht="15.75" thickBot="1" x14ac:dyDescent="0.3">
      <c r="A36" s="160"/>
      <c r="B36" s="162"/>
      <c r="C36" s="24">
        <v>78</v>
      </c>
      <c r="D36" s="6" t="s">
        <v>36</v>
      </c>
      <c r="E36" s="48" t="s">
        <v>66</v>
      </c>
      <c r="F36" s="53">
        <v>2</v>
      </c>
      <c r="G36" s="110">
        <v>68.739999999999995</v>
      </c>
      <c r="H36" s="39">
        <f t="shared" si="4"/>
        <v>137.47999999999999</v>
      </c>
      <c r="I36" s="182"/>
      <c r="J36" s="68"/>
      <c r="K36" s="71" t="str">
        <f t="shared" si="5"/>
        <v/>
      </c>
      <c r="L36" s="101" t="str">
        <f t="shared" si="6"/>
        <v/>
      </c>
      <c r="M36" s="72" t="e">
        <f t="shared" si="7"/>
        <v>#VALUE!</v>
      </c>
      <c r="N36" s="153"/>
      <c r="O36" s="150"/>
    </row>
    <row r="37" spans="1:15" ht="15.75" thickBot="1" x14ac:dyDescent="0.3">
      <c r="A37" s="160"/>
      <c r="B37" s="162"/>
      <c r="C37" s="23">
        <v>79</v>
      </c>
      <c r="D37" s="6" t="s">
        <v>37</v>
      </c>
      <c r="E37" s="48" t="s">
        <v>66</v>
      </c>
      <c r="F37" s="53">
        <v>2</v>
      </c>
      <c r="G37" s="110">
        <v>67.08</v>
      </c>
      <c r="H37" s="39">
        <f t="shared" si="4"/>
        <v>134.16</v>
      </c>
      <c r="I37" s="182"/>
      <c r="J37" s="68"/>
      <c r="K37" s="71" t="str">
        <f t="shared" si="5"/>
        <v/>
      </c>
      <c r="L37" s="101" t="str">
        <f t="shared" si="6"/>
        <v/>
      </c>
      <c r="M37" s="72" t="e">
        <f t="shared" si="7"/>
        <v>#VALUE!</v>
      </c>
      <c r="N37" s="153"/>
      <c r="O37" s="150"/>
    </row>
    <row r="38" spans="1:15" ht="15.75" thickBot="1" x14ac:dyDescent="0.3">
      <c r="A38" s="160"/>
      <c r="B38" s="162"/>
      <c r="C38" s="23">
        <v>82</v>
      </c>
      <c r="D38" s="5" t="s">
        <v>38</v>
      </c>
      <c r="E38" s="48" t="s">
        <v>66</v>
      </c>
      <c r="F38" s="53">
        <v>4</v>
      </c>
      <c r="G38" s="110">
        <v>7.88</v>
      </c>
      <c r="H38" s="39">
        <f t="shared" si="4"/>
        <v>31.52</v>
      </c>
      <c r="I38" s="182"/>
      <c r="J38" s="68"/>
      <c r="K38" s="71" t="str">
        <f t="shared" si="5"/>
        <v/>
      </c>
      <c r="L38" s="101" t="str">
        <f t="shared" si="6"/>
        <v/>
      </c>
      <c r="M38" s="72" t="e">
        <f t="shared" si="7"/>
        <v>#VALUE!</v>
      </c>
      <c r="N38" s="153"/>
      <c r="O38" s="150"/>
    </row>
    <row r="39" spans="1:15" ht="15.75" thickBot="1" x14ac:dyDescent="0.3">
      <c r="A39" s="160"/>
      <c r="B39" s="162"/>
      <c r="C39" s="23">
        <v>83</v>
      </c>
      <c r="D39" s="5" t="s">
        <v>39</v>
      </c>
      <c r="E39" s="48" t="s">
        <v>66</v>
      </c>
      <c r="F39" s="53">
        <v>4</v>
      </c>
      <c r="G39" s="110">
        <v>9.91</v>
      </c>
      <c r="H39" s="39">
        <f t="shared" si="4"/>
        <v>39.64</v>
      </c>
      <c r="I39" s="182"/>
      <c r="J39" s="68"/>
      <c r="K39" s="71" t="str">
        <f t="shared" si="5"/>
        <v/>
      </c>
      <c r="L39" s="101" t="str">
        <f t="shared" si="6"/>
        <v/>
      </c>
      <c r="M39" s="72" t="e">
        <f t="shared" si="7"/>
        <v>#VALUE!</v>
      </c>
      <c r="N39" s="153"/>
      <c r="O39" s="150"/>
    </row>
    <row r="40" spans="1:15" ht="15.75" thickBot="1" x14ac:dyDescent="0.3">
      <c r="A40" s="160"/>
      <c r="B40" s="162"/>
      <c r="C40" s="23">
        <v>84</v>
      </c>
      <c r="D40" s="5" t="s">
        <v>40</v>
      </c>
      <c r="E40" s="48" t="s">
        <v>66</v>
      </c>
      <c r="F40" s="53">
        <v>4</v>
      </c>
      <c r="G40" s="110">
        <v>11.57</v>
      </c>
      <c r="H40" s="39">
        <f t="shared" si="4"/>
        <v>46.28</v>
      </c>
      <c r="I40" s="182"/>
      <c r="J40" s="68"/>
      <c r="K40" s="71" t="str">
        <f t="shared" si="5"/>
        <v/>
      </c>
      <c r="L40" s="101" t="str">
        <f t="shared" si="6"/>
        <v/>
      </c>
      <c r="M40" s="72" t="e">
        <f t="shared" si="7"/>
        <v>#VALUE!</v>
      </c>
      <c r="N40" s="153"/>
      <c r="O40" s="150"/>
    </row>
    <row r="41" spans="1:15" ht="15.75" thickBot="1" x14ac:dyDescent="0.3">
      <c r="A41" s="160"/>
      <c r="B41" s="162"/>
      <c r="C41" s="105">
        <v>85</v>
      </c>
      <c r="D41" s="5" t="s">
        <v>41</v>
      </c>
      <c r="E41" s="48" t="s">
        <v>66</v>
      </c>
      <c r="F41" s="53">
        <v>4</v>
      </c>
      <c r="G41" s="110">
        <v>11.4</v>
      </c>
      <c r="H41" s="39">
        <f t="shared" si="4"/>
        <v>45.6</v>
      </c>
      <c r="I41" s="182"/>
      <c r="J41" s="68"/>
      <c r="K41" s="75" t="str">
        <f t="shared" si="5"/>
        <v/>
      </c>
      <c r="L41" s="103" t="str">
        <f t="shared" si="6"/>
        <v/>
      </c>
      <c r="M41" s="76" t="e">
        <f t="shared" si="7"/>
        <v>#VALUE!</v>
      </c>
      <c r="N41" s="153"/>
      <c r="O41" s="150"/>
    </row>
    <row r="42" spans="1:15" ht="15.75" thickBot="1" x14ac:dyDescent="0.3">
      <c r="A42" s="160"/>
      <c r="B42" s="162"/>
      <c r="C42" s="23">
        <v>86</v>
      </c>
      <c r="D42" s="5" t="s">
        <v>42</v>
      </c>
      <c r="E42" s="48" t="s">
        <v>66</v>
      </c>
      <c r="F42" s="53">
        <v>4</v>
      </c>
      <c r="G42" s="110">
        <v>16.61</v>
      </c>
      <c r="H42" s="39">
        <f t="shared" si="4"/>
        <v>66.44</v>
      </c>
      <c r="I42" s="182"/>
      <c r="J42" s="68"/>
      <c r="K42" s="71" t="str">
        <f t="shared" si="5"/>
        <v/>
      </c>
      <c r="L42" s="101" t="str">
        <f t="shared" si="6"/>
        <v/>
      </c>
      <c r="M42" s="72" t="e">
        <f t="shared" si="7"/>
        <v>#VALUE!</v>
      </c>
      <c r="N42" s="153"/>
      <c r="O42" s="150"/>
    </row>
    <row r="43" spans="1:15" ht="15.75" thickBot="1" x14ac:dyDescent="0.3">
      <c r="A43" s="160"/>
      <c r="B43" s="162"/>
      <c r="C43" s="23">
        <v>87</v>
      </c>
      <c r="D43" s="5" t="s">
        <v>43</v>
      </c>
      <c r="E43" s="48" t="s">
        <v>66</v>
      </c>
      <c r="F43" s="53">
        <v>4</v>
      </c>
      <c r="G43" s="110">
        <v>16.440000000000001</v>
      </c>
      <c r="H43" s="39">
        <f t="shared" si="4"/>
        <v>65.760000000000005</v>
      </c>
      <c r="I43" s="182"/>
      <c r="J43" s="68"/>
      <c r="K43" s="71" t="str">
        <f t="shared" si="5"/>
        <v/>
      </c>
      <c r="L43" s="101" t="str">
        <f t="shared" si="6"/>
        <v/>
      </c>
      <c r="M43" s="72" t="e">
        <f t="shared" si="7"/>
        <v>#VALUE!</v>
      </c>
      <c r="N43" s="153"/>
      <c r="O43" s="150"/>
    </row>
    <row r="44" spans="1:15" ht="15.75" thickBot="1" x14ac:dyDescent="0.3">
      <c r="A44" s="160"/>
      <c r="B44" s="162"/>
      <c r="C44" s="23">
        <v>88</v>
      </c>
      <c r="D44" s="5" t="s">
        <v>44</v>
      </c>
      <c r="E44" s="48" t="s">
        <v>66</v>
      </c>
      <c r="F44" s="53">
        <v>4</v>
      </c>
      <c r="G44" s="110">
        <v>21.79</v>
      </c>
      <c r="H44" s="39">
        <f t="shared" si="4"/>
        <v>87.16</v>
      </c>
      <c r="I44" s="182"/>
      <c r="J44" s="68"/>
      <c r="K44" s="71" t="str">
        <f t="shared" si="5"/>
        <v/>
      </c>
      <c r="L44" s="101" t="str">
        <f t="shared" si="6"/>
        <v/>
      </c>
      <c r="M44" s="72" t="e">
        <f t="shared" si="7"/>
        <v>#VALUE!</v>
      </c>
      <c r="N44" s="153"/>
      <c r="O44" s="150"/>
    </row>
    <row r="45" spans="1:15" ht="15.75" thickBot="1" x14ac:dyDescent="0.3">
      <c r="A45" s="161"/>
      <c r="B45" s="163"/>
      <c r="C45" s="25">
        <v>89</v>
      </c>
      <c r="D45" s="27" t="s">
        <v>45</v>
      </c>
      <c r="E45" s="49" t="s">
        <v>66</v>
      </c>
      <c r="F45" s="54">
        <v>4</v>
      </c>
      <c r="G45" s="112">
        <v>21.64</v>
      </c>
      <c r="H45" s="46">
        <f t="shared" si="4"/>
        <v>86.56</v>
      </c>
      <c r="I45" s="183"/>
      <c r="J45" s="130"/>
      <c r="K45" s="73" t="str">
        <f t="shared" si="5"/>
        <v/>
      </c>
      <c r="L45" s="102" t="str">
        <f t="shared" si="6"/>
        <v/>
      </c>
      <c r="M45" s="74" t="e">
        <f t="shared" si="7"/>
        <v>#VALUE!</v>
      </c>
      <c r="N45" s="157"/>
      <c r="O45" s="151"/>
    </row>
    <row r="46" spans="1:15" ht="15.75" thickBot="1" x14ac:dyDescent="0.3">
      <c r="A46" s="177" t="s">
        <v>8</v>
      </c>
      <c r="B46" s="173">
        <v>10</v>
      </c>
      <c r="C46" s="24">
        <v>134</v>
      </c>
      <c r="D46" s="26" t="s">
        <v>46</v>
      </c>
      <c r="E46" s="47" t="s">
        <v>66</v>
      </c>
      <c r="F46" s="22">
        <v>2</v>
      </c>
      <c r="G46" s="125">
        <v>7.71</v>
      </c>
      <c r="H46" s="45">
        <f t="shared" ref="H46:H60" si="8">F46*G46</f>
        <v>15.42</v>
      </c>
      <c r="I46" s="184">
        <f>SUM(H46:H54)</f>
        <v>183.98</v>
      </c>
      <c r="J46" s="68"/>
      <c r="K46" s="69" t="str">
        <f t="shared" ref="K46:K55" si="9">IF(ISBLANK(J46),"",IF(AND(J46&gt;=0%,J46&lt;=70%),ROUND(J46,4),"ΜΗ ΑΠΟΔΕΚΤΟ"))</f>
        <v/>
      </c>
      <c r="L46" s="100" t="str">
        <f t="shared" ref="L46:L55" si="10">IF(ISBLANK(J46),"",G46-K46*G46)</f>
        <v/>
      </c>
      <c r="M46" s="70" t="e">
        <f t="shared" ref="M46:M55" si="11">F46*L46</f>
        <v>#VALUE!</v>
      </c>
      <c r="N46" s="156" t="e">
        <f>SUM(M46:M54)</f>
        <v>#VALUE!</v>
      </c>
      <c r="O46" s="149" t="e">
        <f>(I46-N46)/I46</f>
        <v>#VALUE!</v>
      </c>
    </row>
    <row r="47" spans="1:15" ht="15.75" thickBot="1" x14ac:dyDescent="0.3">
      <c r="A47" s="160"/>
      <c r="B47" s="162"/>
      <c r="C47" s="23">
        <v>136</v>
      </c>
      <c r="D47" s="5" t="s">
        <v>47</v>
      </c>
      <c r="E47" s="48" t="s">
        <v>66</v>
      </c>
      <c r="F47" s="53">
        <v>2</v>
      </c>
      <c r="G47" s="110">
        <v>15.61</v>
      </c>
      <c r="H47" s="39">
        <f t="shared" si="8"/>
        <v>31.22</v>
      </c>
      <c r="I47" s="182"/>
      <c r="J47" s="68"/>
      <c r="K47" s="71" t="str">
        <f t="shared" si="9"/>
        <v/>
      </c>
      <c r="L47" s="101" t="str">
        <f t="shared" si="10"/>
        <v/>
      </c>
      <c r="M47" s="72" t="e">
        <f t="shared" si="11"/>
        <v>#VALUE!</v>
      </c>
      <c r="N47" s="153"/>
      <c r="O47" s="150"/>
    </row>
    <row r="48" spans="1:15" ht="15.75" thickBot="1" x14ac:dyDescent="0.3">
      <c r="A48" s="160"/>
      <c r="B48" s="162"/>
      <c r="C48" s="23">
        <v>145</v>
      </c>
      <c r="D48" s="5" t="s">
        <v>48</v>
      </c>
      <c r="E48" s="48" t="s">
        <v>66</v>
      </c>
      <c r="F48" s="53">
        <v>4</v>
      </c>
      <c r="G48" s="110">
        <v>2.76</v>
      </c>
      <c r="H48" s="39">
        <f t="shared" si="8"/>
        <v>11.04</v>
      </c>
      <c r="I48" s="182"/>
      <c r="J48" s="68"/>
      <c r="K48" s="71" t="str">
        <f t="shared" si="9"/>
        <v/>
      </c>
      <c r="L48" s="101" t="str">
        <f t="shared" si="10"/>
        <v/>
      </c>
      <c r="M48" s="72" t="e">
        <f t="shared" si="11"/>
        <v>#VALUE!</v>
      </c>
      <c r="N48" s="153"/>
      <c r="O48" s="150"/>
    </row>
    <row r="49" spans="1:15" ht="15.75" thickBot="1" x14ac:dyDescent="0.3">
      <c r="A49" s="160"/>
      <c r="B49" s="162"/>
      <c r="C49" s="23">
        <v>146</v>
      </c>
      <c r="D49" s="5" t="s">
        <v>49</v>
      </c>
      <c r="E49" s="48" t="s">
        <v>66</v>
      </c>
      <c r="F49" s="53">
        <v>4</v>
      </c>
      <c r="G49" s="110">
        <v>3.86</v>
      </c>
      <c r="H49" s="39">
        <f t="shared" si="8"/>
        <v>15.44</v>
      </c>
      <c r="I49" s="182"/>
      <c r="J49" s="68"/>
      <c r="K49" s="71" t="str">
        <f t="shared" si="9"/>
        <v/>
      </c>
      <c r="L49" s="101" t="str">
        <f t="shared" si="10"/>
        <v/>
      </c>
      <c r="M49" s="72" t="e">
        <f t="shared" si="11"/>
        <v>#VALUE!</v>
      </c>
      <c r="N49" s="153"/>
      <c r="O49" s="150"/>
    </row>
    <row r="50" spans="1:15" ht="15.75" thickBot="1" x14ac:dyDescent="0.3">
      <c r="A50" s="160"/>
      <c r="B50" s="162"/>
      <c r="C50" s="23">
        <v>147</v>
      </c>
      <c r="D50" s="5" t="s">
        <v>50</v>
      </c>
      <c r="E50" s="48" t="s">
        <v>66</v>
      </c>
      <c r="F50" s="53">
        <v>4</v>
      </c>
      <c r="G50" s="110">
        <v>3.86</v>
      </c>
      <c r="H50" s="39">
        <f t="shared" si="8"/>
        <v>15.44</v>
      </c>
      <c r="I50" s="182"/>
      <c r="J50" s="68"/>
      <c r="K50" s="71" t="str">
        <f t="shared" si="9"/>
        <v/>
      </c>
      <c r="L50" s="101" t="str">
        <f t="shared" si="10"/>
        <v/>
      </c>
      <c r="M50" s="72" t="e">
        <f t="shared" si="11"/>
        <v>#VALUE!</v>
      </c>
      <c r="N50" s="153"/>
      <c r="O50" s="150"/>
    </row>
    <row r="51" spans="1:15" ht="15.75" thickBot="1" x14ac:dyDescent="0.3">
      <c r="A51" s="160"/>
      <c r="B51" s="162"/>
      <c r="C51" s="105">
        <v>148</v>
      </c>
      <c r="D51" s="5" t="s">
        <v>51</v>
      </c>
      <c r="E51" s="48" t="s">
        <v>66</v>
      </c>
      <c r="F51" s="53">
        <v>4</v>
      </c>
      <c r="G51" s="110">
        <v>5.87</v>
      </c>
      <c r="H51" s="39">
        <f t="shared" si="8"/>
        <v>23.48</v>
      </c>
      <c r="I51" s="182"/>
      <c r="J51" s="68"/>
      <c r="K51" s="71" t="str">
        <f t="shared" si="9"/>
        <v/>
      </c>
      <c r="L51" s="101" t="str">
        <f t="shared" si="10"/>
        <v/>
      </c>
      <c r="M51" s="72" t="e">
        <f t="shared" si="11"/>
        <v>#VALUE!</v>
      </c>
      <c r="N51" s="153"/>
      <c r="O51" s="150"/>
    </row>
    <row r="52" spans="1:15" ht="15.75" thickBot="1" x14ac:dyDescent="0.3">
      <c r="A52" s="160"/>
      <c r="B52" s="162"/>
      <c r="C52" s="23">
        <v>149</v>
      </c>
      <c r="D52" s="5" t="s">
        <v>52</v>
      </c>
      <c r="E52" s="48" t="s">
        <v>66</v>
      </c>
      <c r="F52" s="53">
        <v>4</v>
      </c>
      <c r="G52" s="110">
        <v>6.71</v>
      </c>
      <c r="H52" s="39">
        <f t="shared" si="8"/>
        <v>26.84</v>
      </c>
      <c r="I52" s="182"/>
      <c r="J52" s="68"/>
      <c r="K52" s="71" t="str">
        <f t="shared" si="9"/>
        <v/>
      </c>
      <c r="L52" s="101" t="str">
        <f t="shared" si="10"/>
        <v/>
      </c>
      <c r="M52" s="72" t="e">
        <f t="shared" si="11"/>
        <v>#VALUE!</v>
      </c>
      <c r="N52" s="153"/>
      <c r="O52" s="150"/>
    </row>
    <row r="53" spans="1:15" ht="15.75" thickBot="1" x14ac:dyDescent="0.3">
      <c r="A53" s="160"/>
      <c r="B53" s="162"/>
      <c r="C53" s="23">
        <v>150</v>
      </c>
      <c r="D53" s="5" t="s">
        <v>53</v>
      </c>
      <c r="E53" s="48" t="s">
        <v>66</v>
      </c>
      <c r="F53" s="53">
        <v>2</v>
      </c>
      <c r="G53" s="110">
        <v>7.55</v>
      </c>
      <c r="H53" s="39">
        <f t="shared" si="8"/>
        <v>15.1</v>
      </c>
      <c r="I53" s="182"/>
      <c r="J53" s="68"/>
      <c r="K53" s="71" t="str">
        <f t="shared" si="9"/>
        <v/>
      </c>
      <c r="L53" s="101" t="str">
        <f t="shared" si="10"/>
        <v/>
      </c>
      <c r="M53" s="72" t="e">
        <f t="shared" si="11"/>
        <v>#VALUE!</v>
      </c>
      <c r="N53" s="153"/>
      <c r="O53" s="150"/>
    </row>
    <row r="54" spans="1:15" ht="15.75" thickBot="1" x14ac:dyDescent="0.3">
      <c r="A54" s="161"/>
      <c r="B54" s="163"/>
      <c r="C54" s="25">
        <v>151</v>
      </c>
      <c r="D54" s="27" t="s">
        <v>97</v>
      </c>
      <c r="E54" s="49" t="s">
        <v>66</v>
      </c>
      <c r="F54" s="54">
        <v>2</v>
      </c>
      <c r="G54" s="112">
        <v>15</v>
      </c>
      <c r="H54" s="46">
        <f t="shared" ref="H54" si="12">F54*G54</f>
        <v>30</v>
      </c>
      <c r="I54" s="183"/>
      <c r="J54" s="130"/>
      <c r="K54" s="73" t="str">
        <f t="shared" si="9"/>
        <v/>
      </c>
      <c r="L54" s="102" t="str">
        <f t="shared" ref="L54" si="13">IF(ISBLANK(J54),"",G54-K54*G54)</f>
        <v/>
      </c>
      <c r="M54" s="74" t="e">
        <f t="shared" si="11"/>
        <v>#VALUE!</v>
      </c>
      <c r="N54" s="157"/>
      <c r="O54" s="151"/>
    </row>
    <row r="55" spans="1:15" ht="15.75" thickBot="1" x14ac:dyDescent="0.3">
      <c r="A55" s="160" t="s">
        <v>98</v>
      </c>
      <c r="B55" s="162">
        <v>11</v>
      </c>
      <c r="C55" s="23">
        <v>168</v>
      </c>
      <c r="D55" s="5" t="s">
        <v>54</v>
      </c>
      <c r="E55" s="48" t="s">
        <v>66</v>
      </c>
      <c r="F55" s="53">
        <v>2</v>
      </c>
      <c r="G55" s="110">
        <v>106.22</v>
      </c>
      <c r="H55" s="39">
        <f t="shared" si="8"/>
        <v>212.44</v>
      </c>
      <c r="I55" s="181">
        <f>SUM(H55:H60)</f>
        <v>787.93</v>
      </c>
      <c r="J55" s="68"/>
      <c r="K55" s="71" t="str">
        <f t="shared" si="9"/>
        <v/>
      </c>
      <c r="L55" s="101" t="str">
        <f t="shared" si="10"/>
        <v/>
      </c>
      <c r="M55" s="72" t="e">
        <f t="shared" si="11"/>
        <v>#VALUE!</v>
      </c>
      <c r="N55" s="153"/>
      <c r="O55" s="150"/>
    </row>
    <row r="56" spans="1:15" ht="15.75" thickBot="1" x14ac:dyDescent="0.3">
      <c r="A56" s="160"/>
      <c r="B56" s="162"/>
      <c r="C56" s="23">
        <v>173</v>
      </c>
      <c r="D56" s="6" t="s">
        <v>55</v>
      </c>
      <c r="E56" s="48" t="s">
        <v>66</v>
      </c>
      <c r="F56" s="53">
        <v>2</v>
      </c>
      <c r="G56" s="110">
        <v>3.02</v>
      </c>
      <c r="H56" s="39">
        <f t="shared" si="8"/>
        <v>6.04</v>
      </c>
      <c r="I56" s="182"/>
      <c r="J56" s="68"/>
      <c r="K56" s="71" t="str">
        <f t="shared" ref="K56:K60" si="14">IF(ISBLANK(J56),"",IF(AND(J56&gt;=0%,J56&lt;=70%),ROUND(J56,4),"ΜΗ ΑΠΟΔΕΚΤΟ"))</f>
        <v/>
      </c>
      <c r="L56" s="101" t="str">
        <f t="shared" ref="L56:L60" si="15">IF(ISBLANK(J56),"",G56-K56*G56)</f>
        <v/>
      </c>
      <c r="M56" s="72" t="e">
        <f t="shared" ref="M56:M60" si="16">F56*L56</f>
        <v>#VALUE!</v>
      </c>
      <c r="N56" s="153"/>
      <c r="O56" s="150"/>
    </row>
    <row r="57" spans="1:15" ht="15.75" thickBot="1" x14ac:dyDescent="0.3">
      <c r="A57" s="160"/>
      <c r="B57" s="162"/>
      <c r="C57" s="23">
        <v>176</v>
      </c>
      <c r="D57" s="5" t="s">
        <v>56</v>
      </c>
      <c r="E57" s="48" t="s">
        <v>66</v>
      </c>
      <c r="F57" s="53">
        <v>3</v>
      </c>
      <c r="G57" s="110">
        <v>11.92</v>
      </c>
      <c r="H57" s="39">
        <f t="shared" si="8"/>
        <v>35.76</v>
      </c>
      <c r="I57" s="182"/>
      <c r="J57" s="68"/>
      <c r="K57" s="71" t="str">
        <f t="shared" si="14"/>
        <v/>
      </c>
      <c r="L57" s="101" t="str">
        <f t="shared" si="15"/>
        <v/>
      </c>
      <c r="M57" s="72" t="e">
        <f t="shared" si="16"/>
        <v>#VALUE!</v>
      </c>
      <c r="N57" s="153"/>
      <c r="O57" s="150"/>
    </row>
    <row r="58" spans="1:15" ht="15.75" thickBot="1" x14ac:dyDescent="0.3">
      <c r="A58" s="160"/>
      <c r="B58" s="162"/>
      <c r="C58" s="23">
        <v>177</v>
      </c>
      <c r="D58" s="5" t="s">
        <v>57</v>
      </c>
      <c r="E58" s="48" t="s">
        <v>66</v>
      </c>
      <c r="F58" s="53">
        <v>3</v>
      </c>
      <c r="G58" s="110">
        <v>28.09</v>
      </c>
      <c r="H58" s="39">
        <f t="shared" si="8"/>
        <v>84.27</v>
      </c>
      <c r="I58" s="182"/>
      <c r="J58" s="68"/>
      <c r="K58" s="71" t="str">
        <f t="shared" si="14"/>
        <v/>
      </c>
      <c r="L58" s="101" t="str">
        <f t="shared" si="15"/>
        <v/>
      </c>
      <c r="M58" s="72" t="e">
        <f t="shared" si="16"/>
        <v>#VALUE!</v>
      </c>
      <c r="N58" s="153"/>
      <c r="O58" s="150"/>
    </row>
    <row r="59" spans="1:15" ht="15.75" thickBot="1" x14ac:dyDescent="0.3">
      <c r="A59" s="160"/>
      <c r="B59" s="162"/>
      <c r="C59" s="105">
        <v>178</v>
      </c>
      <c r="D59" s="5" t="s">
        <v>58</v>
      </c>
      <c r="E59" s="48" t="s">
        <v>66</v>
      </c>
      <c r="F59" s="53">
        <v>4</v>
      </c>
      <c r="G59" s="110">
        <v>67.08</v>
      </c>
      <c r="H59" s="39">
        <f t="shared" si="8"/>
        <v>268.32</v>
      </c>
      <c r="I59" s="182"/>
      <c r="J59" s="68"/>
      <c r="K59" s="71" t="str">
        <f t="shared" si="14"/>
        <v/>
      </c>
      <c r="L59" s="101" t="str">
        <f t="shared" si="15"/>
        <v/>
      </c>
      <c r="M59" s="72" t="e">
        <f t="shared" si="16"/>
        <v>#VALUE!</v>
      </c>
      <c r="N59" s="153"/>
      <c r="O59" s="150"/>
    </row>
    <row r="60" spans="1:15" ht="15.75" thickBot="1" x14ac:dyDescent="0.3">
      <c r="A60" s="161"/>
      <c r="B60" s="163"/>
      <c r="C60" s="25">
        <v>188</v>
      </c>
      <c r="D60" s="32" t="s">
        <v>59</v>
      </c>
      <c r="E60" s="49" t="s">
        <v>66</v>
      </c>
      <c r="F60" s="54">
        <v>2</v>
      </c>
      <c r="G60" s="112">
        <v>90.55</v>
      </c>
      <c r="H60" s="46">
        <f t="shared" si="8"/>
        <v>181.1</v>
      </c>
      <c r="I60" s="183"/>
      <c r="J60" s="130"/>
      <c r="K60" s="73" t="str">
        <f t="shared" si="14"/>
        <v/>
      </c>
      <c r="L60" s="102" t="str">
        <f t="shared" si="15"/>
        <v/>
      </c>
      <c r="M60" s="74" t="e">
        <f t="shared" si="16"/>
        <v>#VALUE!</v>
      </c>
      <c r="N60" s="157"/>
      <c r="O60" s="151"/>
    </row>
    <row r="61" spans="1:15" x14ac:dyDescent="0.25">
      <c r="A61" s="164" t="s">
        <v>9</v>
      </c>
      <c r="B61" s="166">
        <v>12</v>
      </c>
      <c r="C61" s="126">
        <v>593</v>
      </c>
      <c r="D61" s="109" t="s">
        <v>60</v>
      </c>
      <c r="E61" s="106" t="s">
        <v>66</v>
      </c>
      <c r="F61" s="107">
        <v>2</v>
      </c>
      <c r="G61" s="111">
        <v>8.66</v>
      </c>
      <c r="H61" s="108">
        <f t="shared" ref="H61:H65" si="17">F61*G61</f>
        <v>17.32</v>
      </c>
      <c r="I61" s="152">
        <f>SUM(H61:H65)</f>
        <v>184.12</v>
      </c>
      <c r="J61" s="127"/>
      <c r="K61" s="75" t="str">
        <f t="shared" ref="K61:K65" si="18">IF(ISBLANK(J61),"",IF(AND(J61&gt;=0%,J61&lt;=70%),ROUND(J61,4),"ΜΗ ΑΠΟΔΕΚΤΟ"))</f>
        <v/>
      </c>
      <c r="L61" s="103" t="str">
        <f t="shared" ref="L61:L65" si="19">IF(ISBLANK(J61),"",G61-K61*G61)</f>
        <v/>
      </c>
      <c r="M61" s="76" t="e">
        <f t="shared" ref="M61:M65" si="20">F61*L61</f>
        <v>#VALUE!</v>
      </c>
      <c r="N61" s="152" t="e">
        <f>SUM(M61:M65)</f>
        <v>#VALUE!</v>
      </c>
      <c r="O61" s="154" t="e">
        <f>(I61-N61)/I61</f>
        <v>#VALUE!</v>
      </c>
    </row>
    <row r="62" spans="1:15" x14ac:dyDescent="0.25">
      <c r="A62" s="165"/>
      <c r="B62" s="167"/>
      <c r="C62" s="123">
        <v>595</v>
      </c>
      <c r="D62" s="5" t="s">
        <v>61</v>
      </c>
      <c r="E62" s="48" t="s">
        <v>66</v>
      </c>
      <c r="F62" s="53">
        <v>2</v>
      </c>
      <c r="G62" s="110">
        <v>13.41</v>
      </c>
      <c r="H62" s="39">
        <f t="shared" si="17"/>
        <v>26.82</v>
      </c>
      <c r="I62" s="180"/>
      <c r="J62" s="124"/>
      <c r="K62" s="71" t="str">
        <f t="shared" si="18"/>
        <v/>
      </c>
      <c r="L62" s="101" t="str">
        <f t="shared" si="19"/>
        <v/>
      </c>
      <c r="M62" s="72" t="e">
        <f t="shared" si="20"/>
        <v>#VALUE!</v>
      </c>
      <c r="N62" s="153"/>
      <c r="O62" s="150"/>
    </row>
    <row r="63" spans="1:15" x14ac:dyDescent="0.25">
      <c r="A63" s="165"/>
      <c r="B63" s="167"/>
      <c r="C63" s="123">
        <v>596</v>
      </c>
      <c r="D63" s="5" t="s">
        <v>62</v>
      </c>
      <c r="E63" s="48" t="s">
        <v>66</v>
      </c>
      <c r="F63" s="53">
        <v>2</v>
      </c>
      <c r="G63" s="110">
        <v>19.350000000000001</v>
      </c>
      <c r="H63" s="39">
        <f t="shared" si="17"/>
        <v>38.700000000000003</v>
      </c>
      <c r="I63" s="180"/>
      <c r="J63" s="124"/>
      <c r="K63" s="71" t="str">
        <f t="shared" si="18"/>
        <v/>
      </c>
      <c r="L63" s="101" t="str">
        <f t="shared" si="19"/>
        <v/>
      </c>
      <c r="M63" s="72" t="e">
        <f t="shared" si="20"/>
        <v>#VALUE!</v>
      </c>
      <c r="N63" s="153"/>
      <c r="O63" s="150"/>
    </row>
    <row r="64" spans="1:15" x14ac:dyDescent="0.25">
      <c r="A64" s="165"/>
      <c r="B64" s="167"/>
      <c r="C64" s="123">
        <v>597</v>
      </c>
      <c r="D64" s="5" t="s">
        <v>63</v>
      </c>
      <c r="E64" s="48" t="s">
        <v>66</v>
      </c>
      <c r="F64" s="53">
        <v>2</v>
      </c>
      <c r="G64" s="110">
        <v>29.35</v>
      </c>
      <c r="H64" s="39">
        <f t="shared" si="17"/>
        <v>58.7</v>
      </c>
      <c r="I64" s="180"/>
      <c r="J64" s="124"/>
      <c r="K64" s="71" t="str">
        <f t="shared" si="18"/>
        <v/>
      </c>
      <c r="L64" s="101" t="str">
        <f t="shared" si="19"/>
        <v/>
      </c>
      <c r="M64" s="72" t="e">
        <f t="shared" si="20"/>
        <v>#VALUE!</v>
      </c>
      <c r="N64" s="153"/>
      <c r="O64" s="150"/>
    </row>
    <row r="65" spans="1:15" x14ac:dyDescent="0.25">
      <c r="A65" s="165"/>
      <c r="B65" s="167"/>
      <c r="C65" s="123">
        <v>598</v>
      </c>
      <c r="D65" s="5" t="s">
        <v>64</v>
      </c>
      <c r="E65" s="48" t="s">
        <v>66</v>
      </c>
      <c r="F65" s="53">
        <v>1</v>
      </c>
      <c r="G65" s="110">
        <v>42.58</v>
      </c>
      <c r="H65" s="39">
        <f t="shared" si="17"/>
        <v>42.58</v>
      </c>
      <c r="I65" s="180"/>
      <c r="J65" s="124"/>
      <c r="K65" s="71" t="str">
        <f t="shared" si="18"/>
        <v/>
      </c>
      <c r="L65" s="101" t="str">
        <f t="shared" si="19"/>
        <v/>
      </c>
      <c r="M65" s="72" t="e">
        <f t="shared" si="20"/>
        <v>#VALUE!</v>
      </c>
      <c r="N65" s="153"/>
      <c r="O65" s="150"/>
    </row>
    <row r="66" spans="1:15" thickBot="1" x14ac:dyDescent="0.35">
      <c r="A66" s="1"/>
      <c r="B66" s="1"/>
      <c r="C66" s="11"/>
      <c r="D66" s="7"/>
      <c r="E66" s="1"/>
      <c r="F66" s="14"/>
      <c r="G66" s="15"/>
      <c r="H66" s="60"/>
      <c r="I66" s="14"/>
      <c r="J66" s="94"/>
      <c r="L66" s="95"/>
      <c r="M66" s="95"/>
      <c r="N66" s="15"/>
      <c r="O66" s="96"/>
    </row>
    <row r="67" spans="1:15" ht="15.75" thickBot="1" x14ac:dyDescent="0.3">
      <c r="A67" s="3"/>
      <c r="B67" s="3"/>
      <c r="C67" s="12"/>
      <c r="D67" s="8"/>
      <c r="E67" s="3"/>
      <c r="F67" s="16"/>
      <c r="G67" s="40">
        <f>SUM(G6:G65)</f>
        <v>3988.02</v>
      </c>
      <c r="H67" s="41">
        <f>SUM(H6:H65)</f>
        <v>9000.0000000000018</v>
      </c>
      <c r="I67" s="14"/>
      <c r="J67" s="77"/>
      <c r="K67" s="77"/>
      <c r="L67" s="78">
        <f>SUM(L6:L65)</f>
        <v>0</v>
      </c>
      <c r="M67" s="78" t="e">
        <f>SUM(M6:M65)</f>
        <v>#VALUE!</v>
      </c>
      <c r="N67" s="79" t="e">
        <f>SUM(N6:N65)</f>
        <v>#VALUE!</v>
      </c>
      <c r="O67" s="96"/>
    </row>
    <row r="68" spans="1:15" ht="14.45" x14ac:dyDescent="0.3">
      <c r="A68" s="1"/>
      <c r="B68" s="1"/>
      <c r="C68" s="11"/>
      <c r="D68" s="9"/>
      <c r="E68" s="1"/>
      <c r="G68" s="15"/>
      <c r="H68" s="38"/>
      <c r="I68" s="14"/>
      <c r="J68" s="81"/>
      <c r="K68" s="82"/>
      <c r="L68" s="83"/>
      <c r="M68" s="84"/>
      <c r="N68" s="85"/>
      <c r="O68" s="96"/>
    </row>
    <row r="69" spans="1:15" ht="14.45" x14ac:dyDescent="0.3">
      <c r="A69" s="1"/>
      <c r="B69" s="1"/>
      <c r="C69" s="11"/>
      <c r="D69" s="10"/>
      <c r="E69" s="1"/>
      <c r="I69" s="14"/>
      <c r="J69" s="155">
        <v>16</v>
      </c>
      <c r="K69" s="146"/>
      <c r="L69" s="147"/>
      <c r="M69" s="84"/>
      <c r="N69" s="85"/>
      <c r="O69" s="96"/>
    </row>
    <row r="70" spans="1:15" x14ac:dyDescent="0.25">
      <c r="A70" s="9"/>
      <c r="B70" s="9"/>
      <c r="C70" s="13"/>
      <c r="D70" s="13"/>
      <c r="E70" s="14"/>
      <c r="F70" s="20" t="s">
        <v>81</v>
      </c>
      <c r="G70" s="44">
        <f>H67</f>
        <v>9000.0000000000018</v>
      </c>
      <c r="I70" s="14"/>
      <c r="J70" s="145" t="s">
        <v>94</v>
      </c>
      <c r="K70" s="146"/>
      <c r="L70" s="147"/>
      <c r="M70" s="86"/>
      <c r="N70" s="87"/>
      <c r="O70" s="96"/>
    </row>
    <row r="71" spans="1:15" thickBot="1" x14ac:dyDescent="0.35">
      <c r="A71" s="9"/>
      <c r="B71" s="9"/>
      <c r="C71" s="13"/>
      <c r="D71" s="13"/>
      <c r="E71" s="14"/>
      <c r="F71" s="12"/>
      <c r="G71" s="43"/>
      <c r="I71" s="14"/>
      <c r="J71" s="148"/>
      <c r="K71" s="146"/>
      <c r="L71" s="88"/>
      <c r="M71" s="15"/>
      <c r="N71" s="89"/>
      <c r="O71" s="96"/>
    </row>
    <row r="72" spans="1:15" ht="15.75" thickBot="1" x14ac:dyDescent="0.3">
      <c r="A72" s="1"/>
      <c r="B72" s="1"/>
      <c r="C72" s="11"/>
      <c r="D72" s="9"/>
      <c r="E72" s="1"/>
      <c r="F72" s="21" t="s">
        <v>83</v>
      </c>
      <c r="G72" s="44">
        <f>G70*24%</f>
        <v>2160.0000000000005</v>
      </c>
      <c r="I72" s="14"/>
      <c r="J72" s="158" t="s">
        <v>81</v>
      </c>
      <c r="K72" s="147"/>
      <c r="L72" s="90" t="e">
        <f>SUM(M6:M65)</f>
        <v>#VALUE!</v>
      </c>
      <c r="M72" s="91"/>
      <c r="N72" s="85"/>
      <c r="O72" s="96"/>
    </row>
    <row r="73" spans="1:15" ht="14.45" x14ac:dyDescent="0.3">
      <c r="A73" s="1"/>
      <c r="B73" s="1"/>
      <c r="C73" s="11"/>
      <c r="D73" s="9"/>
      <c r="E73" s="1"/>
      <c r="F73" s="15"/>
      <c r="G73" s="43"/>
      <c r="I73" s="14"/>
      <c r="J73" s="148"/>
      <c r="K73" s="146"/>
      <c r="L73" s="92"/>
      <c r="M73" s="91"/>
      <c r="N73" s="85"/>
      <c r="O73" s="96"/>
    </row>
    <row r="74" spans="1:15" ht="15.75" thickBot="1" x14ac:dyDescent="0.3">
      <c r="F74" s="20" t="s">
        <v>82</v>
      </c>
      <c r="G74" s="44">
        <f>G70+G72</f>
        <v>11160.000000000002</v>
      </c>
      <c r="J74" s="159" t="s">
        <v>83</v>
      </c>
      <c r="K74" s="147"/>
      <c r="L74" s="93" t="e">
        <f>L72*0.24</f>
        <v>#VALUE!</v>
      </c>
      <c r="M74" s="91"/>
      <c r="N74" s="85"/>
      <c r="O74" s="96"/>
    </row>
    <row r="75" spans="1:15" thickBot="1" x14ac:dyDescent="0.35">
      <c r="J75" s="148"/>
      <c r="K75" s="146"/>
      <c r="L75" s="88"/>
      <c r="M75" s="15"/>
      <c r="N75" s="85"/>
      <c r="O75" s="96"/>
    </row>
    <row r="76" spans="1:15" ht="15.75" thickBot="1" x14ac:dyDescent="0.3">
      <c r="J76" s="158" t="s">
        <v>82</v>
      </c>
      <c r="K76" s="147"/>
      <c r="L76" s="90" t="e">
        <f>SUM(L72+L74)</f>
        <v>#VALUE!</v>
      </c>
      <c r="M76" s="91"/>
      <c r="N76" s="85"/>
      <c r="O76" s="96"/>
    </row>
    <row r="77" spans="1:15" ht="14.45" x14ac:dyDescent="0.3">
      <c r="J77" s="81"/>
      <c r="K77" s="82"/>
      <c r="L77" s="83"/>
      <c r="M77" s="84"/>
      <c r="N77" s="85"/>
    </row>
    <row r="78" spans="1:15" ht="14.45" x14ac:dyDescent="0.3">
      <c r="J78" s="81"/>
      <c r="K78" s="82"/>
      <c r="L78" s="83"/>
      <c r="M78" s="84"/>
      <c r="N78" s="85"/>
      <c r="O78" s="80"/>
    </row>
  </sheetData>
  <mergeCells count="51">
    <mergeCell ref="A17:A23"/>
    <mergeCell ref="B46:B54"/>
    <mergeCell ref="A13:A16"/>
    <mergeCell ref="G3:I3"/>
    <mergeCell ref="I61:I65"/>
    <mergeCell ref="I55:I60"/>
    <mergeCell ref="I46:I54"/>
    <mergeCell ref="I17:I23"/>
    <mergeCell ref="I24:I31"/>
    <mergeCell ref="I34:I45"/>
    <mergeCell ref="I8:I12"/>
    <mergeCell ref="I13:I16"/>
    <mergeCell ref="A8:A12"/>
    <mergeCell ref="A24:A31"/>
    <mergeCell ref="B24:B31"/>
    <mergeCell ref="A34:A45"/>
    <mergeCell ref="B34:B45"/>
    <mergeCell ref="A55:A60"/>
    <mergeCell ref="B55:B60"/>
    <mergeCell ref="A61:A65"/>
    <mergeCell ref="B61:B65"/>
    <mergeCell ref="J3:O3"/>
    <mergeCell ref="O8:O12"/>
    <mergeCell ref="A3:F3"/>
    <mergeCell ref="N8:N12"/>
    <mergeCell ref="N13:N16"/>
    <mergeCell ref="N34:N45"/>
    <mergeCell ref="N46:N54"/>
    <mergeCell ref="N55:N60"/>
    <mergeCell ref="B17:B23"/>
    <mergeCell ref="B8:B12"/>
    <mergeCell ref="B13:B16"/>
    <mergeCell ref="A46:A54"/>
    <mergeCell ref="J72:K72"/>
    <mergeCell ref="J73:K73"/>
    <mergeCell ref="J74:K74"/>
    <mergeCell ref="J75:K75"/>
    <mergeCell ref="J76:K76"/>
    <mergeCell ref="O13:O16"/>
    <mergeCell ref="N17:N23"/>
    <mergeCell ref="O17:O23"/>
    <mergeCell ref="N24:N31"/>
    <mergeCell ref="O24:O31"/>
    <mergeCell ref="J70:L70"/>
    <mergeCell ref="J71:K71"/>
    <mergeCell ref="O34:O45"/>
    <mergeCell ref="O46:O54"/>
    <mergeCell ref="O55:O60"/>
    <mergeCell ref="N61:N65"/>
    <mergeCell ref="O61:O65"/>
    <mergeCell ref="J69:L69"/>
  </mergeCells>
  <conditionalFormatting sqref="K6:K65">
    <cfRule type="cellIs" dxfId="2" priority="7" operator="between">
      <formula>0</formula>
      <formula>0.7</formula>
    </cfRule>
  </conditionalFormatting>
  <conditionalFormatting sqref="K6:K66">
    <cfRule type="cellIs" dxfId="1" priority="1" operator="lessThan">
      <formula>0</formula>
    </cfRule>
    <cfRule type="cellIs" dxfId="0" priority="2" operator="greaterThan">
      <formula>0.701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ΤΜΗΜΑ 2 ΕΞΑΡΤΗΜΑΤΑ</vt:lpstr>
      <vt:lpstr>'ΤΜΗΜΑ 2 ΕΞΑΡΤΗΜΑΤΑ'!Print_Area</vt:lpstr>
      <vt:lpstr>'ΤΜΗΜΑ 2 ΕΞΑΡΤΗΜΑΤΑ'!Print_Titles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Χρήστης των Windows</cp:lastModifiedBy>
  <cp:lastPrinted>2019-07-25T05:19:18Z</cp:lastPrinted>
  <dcterms:created xsi:type="dcterms:W3CDTF">2018-02-06T10:12:56Z</dcterms:created>
  <dcterms:modified xsi:type="dcterms:W3CDTF">2023-09-25T06:05:43Z</dcterms:modified>
</cp:coreProperties>
</file>