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1.ΟΑΚ\1. ΠΡΟΙΣΤΑΜΕΝΗ ΑΡΧΗ\1. ΔΙΟΙΚΗΤΙΚΑ ΣΥΜΒΟΥΛΙΑ\1. ΣΧΕΔΙΑ\ΔΣ 2023\21ο\ΘΕΜΑ Η.Δ. - ΕΓΚΡΙΣΗ ΤΕΥΧΩΝ ΠΡΟΜΗΘΕΙΑ ΥΔΡΑΥΛΙΚΩΝ ΕΞΑΡΤΗΜΑΤΩΝ\"/>
    </mc:Choice>
  </mc:AlternateContent>
  <bookViews>
    <workbookView xWindow="0" yWindow="0" windowWidth="28800" windowHeight="12435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I27" i="1" l="1"/>
  <c r="I36" i="1"/>
  <c r="G103" i="1"/>
  <c r="K101" i="1"/>
  <c r="L101" i="1" s="1"/>
  <c r="M101" i="1" s="1"/>
  <c r="L100" i="1"/>
  <c r="M100" i="1" s="1"/>
  <c r="K100" i="1"/>
  <c r="L99" i="1"/>
  <c r="M99" i="1" s="1"/>
  <c r="N99" i="1" s="1"/>
  <c r="K99" i="1"/>
  <c r="I99" i="1"/>
  <c r="L98" i="1"/>
  <c r="M98" i="1" s="1"/>
  <c r="K98" i="1"/>
  <c r="L97" i="1"/>
  <c r="M97" i="1" s="1"/>
  <c r="K97" i="1"/>
  <c r="L96" i="1"/>
  <c r="M96" i="1" s="1"/>
  <c r="K96" i="1"/>
  <c r="L95" i="1"/>
  <c r="M95" i="1" s="1"/>
  <c r="N95" i="1" s="1"/>
  <c r="K95" i="1"/>
  <c r="I95" i="1"/>
  <c r="L94" i="1"/>
  <c r="M94" i="1" s="1"/>
  <c r="K94" i="1"/>
  <c r="L93" i="1"/>
  <c r="M93" i="1" s="1"/>
  <c r="K93" i="1"/>
  <c r="L92" i="1"/>
  <c r="M92" i="1" s="1"/>
  <c r="K92" i="1"/>
  <c r="L91" i="1"/>
  <c r="M91" i="1" s="1"/>
  <c r="K91" i="1"/>
  <c r="L90" i="1"/>
  <c r="M90" i="1" s="1"/>
  <c r="K90" i="1"/>
  <c r="L89" i="1"/>
  <c r="M89" i="1" s="1"/>
  <c r="K89" i="1"/>
  <c r="L88" i="1"/>
  <c r="M88" i="1" s="1"/>
  <c r="K88" i="1"/>
  <c r="L87" i="1"/>
  <c r="M87" i="1" s="1"/>
  <c r="N87" i="1" s="1"/>
  <c r="K87" i="1"/>
  <c r="I87" i="1"/>
  <c r="L86" i="1"/>
  <c r="M86" i="1" s="1"/>
  <c r="K86" i="1"/>
  <c r="L85" i="1"/>
  <c r="M85" i="1" s="1"/>
  <c r="K85" i="1"/>
  <c r="L84" i="1"/>
  <c r="M84" i="1" s="1"/>
  <c r="K84" i="1"/>
  <c r="L83" i="1"/>
  <c r="M83" i="1" s="1"/>
  <c r="K83" i="1"/>
  <c r="L82" i="1"/>
  <c r="M82" i="1" s="1"/>
  <c r="K82" i="1"/>
  <c r="L81" i="1"/>
  <c r="M81" i="1" s="1"/>
  <c r="K81" i="1"/>
  <c r="L80" i="1"/>
  <c r="M80" i="1" s="1"/>
  <c r="K80" i="1"/>
  <c r="L79" i="1"/>
  <c r="M79" i="1" s="1"/>
  <c r="N79" i="1" s="1"/>
  <c r="K79" i="1"/>
  <c r="I79" i="1"/>
  <c r="L78" i="1"/>
  <c r="M78" i="1" s="1"/>
  <c r="K78" i="1"/>
  <c r="L77" i="1"/>
  <c r="M77" i="1" s="1"/>
  <c r="K77" i="1"/>
  <c r="L76" i="1"/>
  <c r="M76" i="1" s="1"/>
  <c r="K76" i="1"/>
  <c r="L75" i="1"/>
  <c r="M75" i="1" s="1"/>
  <c r="K75" i="1"/>
  <c r="L74" i="1"/>
  <c r="M74" i="1" s="1"/>
  <c r="K74" i="1"/>
  <c r="L73" i="1"/>
  <c r="M73" i="1" s="1"/>
  <c r="N73" i="1" s="1"/>
  <c r="K73" i="1"/>
  <c r="I73" i="1"/>
  <c r="L72" i="1"/>
  <c r="M72" i="1" s="1"/>
  <c r="K72" i="1"/>
  <c r="L71" i="1"/>
  <c r="M71" i="1" s="1"/>
  <c r="K71" i="1"/>
  <c r="L70" i="1"/>
  <c r="M70" i="1" s="1"/>
  <c r="K70" i="1"/>
  <c r="L69" i="1"/>
  <c r="M69" i="1" s="1"/>
  <c r="K69" i="1"/>
  <c r="L68" i="1"/>
  <c r="M68" i="1" s="1"/>
  <c r="K68" i="1"/>
  <c r="L67" i="1"/>
  <c r="M67" i="1" s="1"/>
  <c r="K67" i="1"/>
  <c r="L66" i="1"/>
  <c r="M66" i="1" s="1"/>
  <c r="K66" i="1"/>
  <c r="L65" i="1"/>
  <c r="M65" i="1" s="1"/>
  <c r="K65" i="1"/>
  <c r="L64" i="1"/>
  <c r="M64" i="1" s="1"/>
  <c r="K64" i="1"/>
  <c r="L63" i="1"/>
  <c r="M63" i="1" s="1"/>
  <c r="N63" i="1" s="1"/>
  <c r="K63" i="1"/>
  <c r="I63" i="1"/>
  <c r="L62" i="1"/>
  <c r="M62" i="1" s="1"/>
  <c r="K62" i="1"/>
  <c r="L61" i="1"/>
  <c r="M61" i="1" s="1"/>
  <c r="K61" i="1"/>
  <c r="L60" i="1"/>
  <c r="M60" i="1" s="1"/>
  <c r="K60" i="1"/>
  <c r="L59" i="1"/>
  <c r="M59" i="1" s="1"/>
  <c r="K59" i="1"/>
  <c r="L58" i="1"/>
  <c r="M58" i="1" s="1"/>
  <c r="N58" i="1" s="1"/>
  <c r="K58" i="1"/>
  <c r="I58" i="1"/>
  <c r="L57" i="1"/>
  <c r="M57" i="1" s="1"/>
  <c r="K57" i="1"/>
  <c r="L56" i="1"/>
  <c r="M56" i="1" s="1"/>
  <c r="K56" i="1"/>
  <c r="L55" i="1"/>
  <c r="M55" i="1" s="1"/>
  <c r="K55" i="1"/>
  <c r="L54" i="1"/>
  <c r="M54" i="1" s="1"/>
  <c r="K54" i="1"/>
  <c r="L53" i="1"/>
  <c r="M53" i="1" s="1"/>
  <c r="K53" i="1"/>
  <c r="L52" i="1"/>
  <c r="M52" i="1" s="1"/>
  <c r="N52" i="1" s="1"/>
  <c r="K52" i="1"/>
  <c r="I52" i="1"/>
  <c r="L51" i="1"/>
  <c r="M51" i="1" s="1"/>
  <c r="K51" i="1"/>
  <c r="L50" i="1"/>
  <c r="M50" i="1" s="1"/>
  <c r="K50" i="1"/>
  <c r="L49" i="1"/>
  <c r="M49" i="1" s="1"/>
  <c r="K49" i="1"/>
  <c r="L48" i="1"/>
  <c r="M48" i="1" s="1"/>
  <c r="K48" i="1"/>
  <c r="L47" i="1"/>
  <c r="M47" i="1" s="1"/>
  <c r="K47" i="1"/>
  <c r="L46" i="1"/>
  <c r="M46" i="1" s="1"/>
  <c r="K46" i="1"/>
  <c r="L45" i="1"/>
  <c r="M45" i="1" s="1"/>
  <c r="K45" i="1"/>
  <c r="L44" i="1"/>
  <c r="M44" i="1" s="1"/>
  <c r="K44" i="1"/>
  <c r="L43" i="1"/>
  <c r="M43" i="1" s="1"/>
  <c r="K43" i="1"/>
  <c r="L42" i="1"/>
  <c r="M42" i="1" s="1"/>
  <c r="K42" i="1"/>
  <c r="L41" i="1"/>
  <c r="M41" i="1" s="1"/>
  <c r="K41" i="1"/>
  <c r="L40" i="1"/>
  <c r="M40" i="1" s="1"/>
  <c r="K40" i="1"/>
  <c r="L39" i="1"/>
  <c r="M39" i="1" s="1"/>
  <c r="K39" i="1"/>
  <c r="L38" i="1"/>
  <c r="M38" i="1" s="1"/>
  <c r="K38" i="1"/>
  <c r="L37" i="1"/>
  <c r="M37" i="1" s="1"/>
  <c r="K37" i="1"/>
  <c r="L36" i="1"/>
  <c r="M36" i="1" s="1"/>
  <c r="N36" i="1" s="1"/>
  <c r="K36" i="1"/>
  <c r="L35" i="1"/>
  <c r="M35" i="1" s="1"/>
  <c r="K35" i="1"/>
  <c r="L34" i="1"/>
  <c r="M34" i="1" s="1"/>
  <c r="K34" i="1"/>
  <c r="L33" i="1"/>
  <c r="M33" i="1" s="1"/>
  <c r="K33" i="1"/>
  <c r="L32" i="1"/>
  <c r="M32" i="1" s="1"/>
  <c r="K32" i="1"/>
  <c r="L31" i="1"/>
  <c r="M31" i="1" s="1"/>
  <c r="K31" i="1"/>
  <c r="L30" i="1"/>
  <c r="M30" i="1" s="1"/>
  <c r="K30" i="1"/>
  <c r="L29" i="1"/>
  <c r="M29" i="1" s="1"/>
  <c r="K29" i="1"/>
  <c r="L28" i="1"/>
  <c r="M28" i="1" s="1"/>
  <c r="K28" i="1"/>
  <c r="L27" i="1"/>
  <c r="M27" i="1" s="1"/>
  <c r="K27" i="1"/>
  <c r="L26" i="1"/>
  <c r="M26" i="1" s="1"/>
  <c r="K26" i="1"/>
  <c r="L25" i="1"/>
  <c r="M25" i="1" s="1"/>
  <c r="K25" i="1"/>
  <c r="L24" i="1"/>
  <c r="M24" i="1" s="1"/>
  <c r="K24" i="1"/>
  <c r="L23" i="1"/>
  <c r="M23" i="1" s="1"/>
  <c r="K23" i="1"/>
  <c r="L22" i="1"/>
  <c r="M22" i="1" s="1"/>
  <c r="K22" i="1"/>
  <c r="L21" i="1"/>
  <c r="M21" i="1" s="1"/>
  <c r="K21" i="1"/>
  <c r="L20" i="1"/>
  <c r="M20" i="1" s="1"/>
  <c r="K20" i="1"/>
  <c r="L19" i="1"/>
  <c r="M19" i="1" s="1"/>
  <c r="K19" i="1"/>
  <c r="L18" i="1"/>
  <c r="M18" i="1" s="1"/>
  <c r="K18" i="1"/>
  <c r="L17" i="1"/>
  <c r="M17" i="1" s="1"/>
  <c r="K17" i="1"/>
  <c r="L16" i="1"/>
  <c r="M16" i="1" s="1"/>
  <c r="N16" i="1" s="1"/>
  <c r="K16" i="1"/>
  <c r="L15" i="1"/>
  <c r="M15" i="1" s="1"/>
  <c r="K15" i="1"/>
  <c r="L14" i="1"/>
  <c r="M14" i="1" s="1"/>
  <c r="K14" i="1"/>
  <c r="L13" i="1"/>
  <c r="M13" i="1" s="1"/>
  <c r="N13" i="1" s="1"/>
  <c r="K13" i="1"/>
  <c r="I13" i="1"/>
  <c r="L12" i="1"/>
  <c r="M12" i="1" s="1"/>
  <c r="K12" i="1"/>
  <c r="L11" i="1"/>
  <c r="M11" i="1" s="1"/>
  <c r="K11" i="1"/>
  <c r="L10" i="1"/>
  <c r="M10" i="1" s="1"/>
  <c r="K10" i="1"/>
  <c r="L9" i="1"/>
  <c r="M9" i="1" s="1"/>
  <c r="K9" i="1"/>
  <c r="L8" i="1"/>
  <c r="M8" i="1" s="1"/>
  <c r="K8" i="1"/>
  <c r="L7" i="1"/>
  <c r="M7" i="1" s="1"/>
  <c r="K7" i="1"/>
  <c r="K6" i="1"/>
  <c r="L6" i="1" s="1"/>
  <c r="O52" i="1" l="1"/>
  <c r="O79" i="1"/>
  <c r="O58" i="1"/>
  <c r="L103" i="1"/>
  <c r="I16" i="1"/>
  <c r="O16" i="1" s="1"/>
  <c r="O63" i="1"/>
  <c r="H103" i="1"/>
  <c r="G105" i="1" s="1"/>
  <c r="G107" i="1" s="1"/>
  <c r="G109" i="1" s="1"/>
  <c r="O36" i="1"/>
  <c r="O13" i="1"/>
  <c r="O99" i="1"/>
  <c r="O73" i="1"/>
  <c r="O87" i="1"/>
  <c r="O95" i="1"/>
  <c r="M6" i="1"/>
  <c r="I6" i="1"/>
  <c r="L108" i="1" l="1"/>
  <c r="M103" i="1"/>
  <c r="N6" i="1"/>
  <c r="N103" i="1" s="1"/>
  <c r="O6" i="1" l="1"/>
  <c r="L110" i="1"/>
  <c r="L112" i="1" s="1"/>
</calcChain>
</file>

<file path=xl/sharedStrings.xml><?xml version="1.0" encoding="utf-8"?>
<sst xmlns="http://schemas.openxmlformats.org/spreadsheetml/2006/main" count="234" uniqueCount="138">
  <si>
    <t>ΤΜΗΜΑ 1 ΣΩΛΗΝΩΣΕΙΣ</t>
  </si>
  <si>
    <t>ΠΕΔΙΟ Α - ΠΕΡΙΓΡΑΦΗ ΥΛΙΚΩΝ ΚΑΙ ΠΟΣΟΤΗΤΩΝ</t>
  </si>
  <si>
    <t>ΠΕΔΙΟ Β - ΠΡΟΥΠΟΛΟΓΙΣΜΟΣ</t>
  </si>
  <si>
    <t>ΠΕΔΙΟ Γ - ΟΙΚΟΝΟΜΙΚΗ ΠΡΟΣΦΟΡΑ</t>
  </si>
  <si>
    <t>10A</t>
  </si>
  <si>
    <t>10B</t>
  </si>
  <si>
    <t>ΟΜΑΔΕΣ ΥΛΙΚΩΝ</t>
  </si>
  <si>
    <t>Α/Α ΟΜΑΔΑΣ</t>
  </si>
  <si>
    <t>Α/Α ΥΛΙΚΟΥ</t>
  </si>
  <si>
    <t>ΠΕΡΙΓΡΑΦΗ ΥΛΙΚΟΥ</t>
  </si>
  <si>
    <t>ΜΟΝΑΔΑ ΜΕΤΡΗΣΗΣ</t>
  </si>
  <si>
    <t xml:space="preserve">ΠΟΣΟΤΗΤΑ </t>
  </si>
  <si>
    <t xml:space="preserve">ΤΙΜΗ ΜΟΝΑΔΑΣ ΠΡΟΥΠΟΛΟΓΙΣΜΟΥ                               (ευρώ) </t>
  </si>
  <si>
    <t>ΚΟΣΤΟΣ            ΑΝΑ ΥΛΙΚΟ      (ευρώ)</t>
  </si>
  <si>
    <t>ΚΟΣΤΟΣ ΑΝΑ ΟΜΑΔΑ (ευρώ)</t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</si>
  <si>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</rPr>
      <t>(ΣΥΜΠΛΗΡΩΣΗ ΑΠΌ ΔΙΑΓΩΝΙΖΟΜΕΝΟΥΣ)</t>
    </r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</si>
  <si>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  <charset val="161"/>
      </rPr>
      <t xml:space="preserve">(ΕΛΕΓΧΟΣ)                  </t>
    </r>
    <r>
      <rPr>
        <b/>
        <sz val="9"/>
        <color indexed="8"/>
        <rFont val="Tahoma"/>
        <family val="2"/>
        <charset val="161"/>
      </rPr>
      <t xml:space="preserve">0% </t>
    </r>
    <r>
      <rPr>
        <b/>
        <sz val="9"/>
        <color indexed="8"/>
        <rFont val="Calibri"/>
        <family val="2"/>
      </rPr>
      <t xml:space="preserve">≤ </t>
    </r>
    <r>
      <rPr>
        <b/>
        <sz val="9"/>
        <color indexed="8"/>
        <rFont val="Tahoma"/>
        <family val="2"/>
        <charset val="161"/>
      </rPr>
      <t>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 ≤70%</t>
    </r>
  </si>
  <si>
    <t>ΤΙΜΗ ΜΟΝΑΔΑΣ ΠΡΟΣΦΟΡΑΣ                            (ευρώ)</t>
  </si>
  <si>
    <t>ΚΟΣΤΟΣ              ΑΝΑ ΥΛΙΚΟ   (ευρώ)</t>
  </si>
  <si>
    <t>ΚΟΣΤΟΣ            ΑΝΑ ΟΜΑΔΑ      (ευρώ)</t>
  </si>
  <si>
    <r>
      <t>ΠΟΣΟΣΤΟ ΕΚΠΤΩΣΗΣ (Ε</t>
    </r>
    <r>
      <rPr>
        <b/>
        <sz val="7"/>
        <color indexed="8"/>
        <rFont val="Tahoma"/>
        <family val="2"/>
      </rPr>
      <t>Ο</t>
    </r>
    <r>
      <rPr>
        <b/>
        <sz val="9"/>
        <color indexed="8"/>
        <rFont val="Tahoma"/>
        <family val="2"/>
        <charset val="161"/>
      </rPr>
      <t>)  ΑΝΑ ΟΜΑΔΑ (%)</t>
    </r>
  </si>
  <si>
    <r>
      <t xml:space="preserve">ΣΙΔΗΡΟΣΩΛΗΝΕΣ     </t>
    </r>
    <r>
      <rPr>
        <sz val="9"/>
        <color indexed="8"/>
        <rFont val="Tahoma"/>
        <family val="2"/>
        <charset val="161"/>
      </rPr>
      <t>Γαλβανισμένοι</t>
    </r>
  </si>
  <si>
    <t>ΣΙΔ/ΣΩΛ.ΓΑΛΒ.ΚΙΤΡΙΝΗ 2"</t>
  </si>
  <si>
    <t>Μ</t>
  </si>
  <si>
    <t>ΣΙΔ/ΣΩΛ.ΓΑΛΒ.ΚΙΤΡΙΝΗ 3"</t>
  </si>
  <si>
    <t>ΣΙΔ/ΣΩΛ.ΓΑΛΒ.ΠΡΑΣΙΝΗ 1"</t>
  </si>
  <si>
    <t>ΣΙΔ/ΣΩΛ.ΓΑΛΒ.ΠΡΑΣΙΝΗ 2.1/2"</t>
  </si>
  <si>
    <t>ΣΙΔ/ΣΩΛ.ΓΑΛΒ.ΠΡΑΣΙΝΗ 1.1/4"</t>
  </si>
  <si>
    <t>ΣΙΔ/ΣΩΛ.ΓΑΛΒ.ΠΡΑΣΙΝΗ 3"</t>
  </si>
  <si>
    <t>ΣΙΔ/ΣΩΛ.ΓΑΛΒ.ΠΡΑΣΙΝΗ 4"</t>
  </si>
  <si>
    <t>ΣΩΛΗΝΕΣ ΗΛΕΚ. ΔΙΚΤΥΩΝ</t>
  </si>
  <si>
    <t>ΣΩΛ.ΗΛΕΚ/ΚΗ Φ50 ΚΟΚΚΙΝΟ</t>
  </si>
  <si>
    <t>ΣΩΛ.ΗΛΕΚ/ΚΗ Φ63 ΜΑΥΡΟ</t>
  </si>
  <si>
    <t>ΣΩΛ.ΗΛΕΚ/ΚΗ Φ90 CORRUGATED</t>
  </si>
  <si>
    <t>ΣΩΛ.Φ110-10ΑΤΜ ΜΑΥΡΟ MRS100</t>
  </si>
  <si>
    <t>ΣΩΛ.Φ160-10ΑΤΜ ΜΑΥΡΟ MRS100</t>
  </si>
  <si>
    <t>ΣΩΛ.Φ200-10ΑΤΜ ΜΑΥΡΟ MRS100</t>
  </si>
  <si>
    <t>ΣΩΛ.Φ225-10ΑΤΜ ΜΑΥΡΟ MRS100</t>
  </si>
  <si>
    <t>ΣΩΛ.Φ280-10ΑΤΜ ΜΑΥΡΟ MRS100</t>
  </si>
  <si>
    <t>ΣΩΛ.Φ315-10ΑΤΜ ΜΑΥΡΟ MRS100</t>
  </si>
  <si>
    <t>ΣΩΛ.Φ40-10ΑΤΜ ΜΑΥΡΟ MRS100</t>
  </si>
  <si>
    <t>ΣΩΛ.Φ50-10ΑΤΜ ΜΑΥΡΟ MRS100</t>
  </si>
  <si>
    <t>ΣΩΛ.Φ63-10ΑΤΜ ΜΑΥΡΟ MRS100</t>
  </si>
  <si>
    <t>ΣΩΛ.Φ75-10ΑΤΜ ΜΑΥΡΟ MRS100</t>
  </si>
  <si>
    <t>ΣΩΛ.Φ90-10ΑΤΜ ΜΑΥΡΟ MRS100</t>
  </si>
  <si>
    <t>ΣΩΛ.Φ200-12.5ΑΤΜ ΜΑΥΡΟ MRS100</t>
  </si>
  <si>
    <t>ΣΩΛ.Φ225-12.5ΑΤΜ ΜΑΥΡΟ MRS100</t>
  </si>
  <si>
    <t>ΣΩΛ.Φ250-12.5ΑΤΜ ΜΑΥΡΟ MRS100</t>
  </si>
  <si>
    <t>ΣΩΛ.Φ315-12.5ΑΤΜ ΜΑΥΡΟ MRS100</t>
  </si>
  <si>
    <t>ΣΩΛ.Φ355-12.5ΑΤΜ ΜΑΥΡΟ MRS101</t>
  </si>
  <si>
    <t>ΣΩΛ.Φ50-12.5ΑΤΜ ΜΑΥΡΟ MRS100</t>
  </si>
  <si>
    <t>ΣΩΛ.Φ63-12.5ΑΤΜ ΜΑΥΡΟ MRS101</t>
  </si>
  <si>
    <t>ΣΩΛ.Φ75-12.5ΑΤΜ ΜΑΥΡΟ MRS100</t>
  </si>
  <si>
    <t>ΣΩΛ.Φ90 -12.5ΑΤΜ ΜΑΥΡΟ MRS100</t>
  </si>
  <si>
    <t>ΣΩΛ.Φ110-16ΑΤΜ ΜΑΥΡΟ MRS100</t>
  </si>
  <si>
    <t>ΣΩΛ.Φ125-16ΑΤΜ ΜΑΥΡΟ MRS100</t>
  </si>
  <si>
    <t>ΣΩΛ.Φ140-16ΑΤΜ ΜΑΥΡΟ MRS100</t>
  </si>
  <si>
    <t>ΣΩΛ.Φ160-16ΑΤΜ ΜΑΥΡΟ MRS100</t>
  </si>
  <si>
    <t>ΣΩΛ.Φ200-16ΑΤΜ ΜΑΥΡΟ MRS100</t>
  </si>
  <si>
    <t>ΣΩΛ.Φ225-16ΑΤΜ ΜΑΥΡΟ MRS100</t>
  </si>
  <si>
    <t>ΣΩΛ.Φ250-16ΑΤΜ ΜΑΥΡΟ MRS100</t>
  </si>
  <si>
    <t>ΣΩΛ.Φ280-16ΑΤΜ ΜΑΥΡΟ MRS100</t>
  </si>
  <si>
    <t>ΣΩΛ.Φ315-16ΑΤΜ ΜΑΥΡΟ MRS100</t>
  </si>
  <si>
    <t>ΣΩΛ.Φ355-16ΑΤΜ ΜΑΥΡΟ MRS100</t>
  </si>
  <si>
    <t>ΣΩΛ.Φ20-16ΑΤΜ ΜΑΥΡΟ MRS100</t>
  </si>
  <si>
    <t>ΣΩΛ.Φ40-16ΑΤΜ ΜΑΥΡΟ MRS100</t>
  </si>
  <si>
    <t>ΣΩΛ.Φ50-16ΑΤΜ ΜΑΥΡΟ MRS100</t>
  </si>
  <si>
    <t>ΣΩΛ.Φ63-16ΑΤΜ ΜΑΥΡΟ MRS100</t>
  </si>
  <si>
    <t>ΣΩΛ.Φ75-16ΑΤΜ ΜΑΥΡΟ MRS100</t>
  </si>
  <si>
    <t>ΣΩΛ.Φ90-16ΑΤΜ ΜΑΥΡΟ MRS100</t>
  </si>
  <si>
    <t xml:space="preserve">ΣΩΛΗΝΕΣ    ΑΡΔΕΥΣΗΣ-ΥΔΡΕΥΣΗΣ ΑΠO ΣΚΛΗΡΟ PVC                                      10ΑΤΜ </t>
  </si>
  <si>
    <t>ΣΩΛ.Φ225-10ΑΤΜ PVC</t>
  </si>
  <si>
    <t>ΣΩΛ.Φ250-10ΑΤΜ PVC</t>
  </si>
  <si>
    <t>ΣΩΛ.Φ280-10ΑΤΜ PVC</t>
  </si>
  <si>
    <t>ΣΩΛ.Φ63-10ΑΤΜ PVC</t>
  </si>
  <si>
    <t>ΣΩΛ.Φ75-10ΑΤΜ PVC</t>
  </si>
  <si>
    <t>ΣΩΛ.Φ90-10ΑΤΜ PVC</t>
  </si>
  <si>
    <t xml:space="preserve">ΣΩΛΗΝΕΣ    ΑΡΔΕΥΣΗΣ-ΥΔΡΕΥΣΗΣ ΑΠO ΣΚΛΗΡΟ PVC                                 12,5ΑΤΜ </t>
  </si>
  <si>
    <t>ΣΩΛ.Φ140-12.5ΑΤΜ PVC</t>
  </si>
  <si>
    <t>ΣΩΛ.Φ160-12.5ΑΤΜ PVC</t>
  </si>
  <si>
    <t>ΣΩΛ.Φ225-12,5ΑΤΜ PVC</t>
  </si>
  <si>
    <t>ΣΩΛ.Φ280-12.5ΑΤΜ PVC</t>
  </si>
  <si>
    <t>ΣΩΛ.Φ355-12.5ΑΤΜ PVC</t>
  </si>
  <si>
    <t xml:space="preserve">ΣΩΛΗΝΕΣ    ΑΡΔΕΥΣΗΣ-ΥΔΡΕΥΣΗΣ ΑΠO ΣΚΛΗΡΟ PVC                                     16ΑΤΜ </t>
  </si>
  <si>
    <t>ΣΩΛ.Φ110-16ΑΤΜ PVC</t>
  </si>
  <si>
    <t>ΣΩΛ.Φ125-16ΑΤΜ PVC</t>
  </si>
  <si>
    <t>ΣΩΛ.Φ140-16ΑΤΜ PVC</t>
  </si>
  <si>
    <t>ΣΩΛ.Φ160-16ΑΤΜ PVC</t>
  </si>
  <si>
    <t>ΣΩΛ.Φ200-16ΑΤΜ PVC</t>
  </si>
  <si>
    <t>ΣΩΛ.Φ225-16ΑΤΜ PVC</t>
  </si>
  <si>
    <t>ΣΩΛ.Φ250-16ΑΤΜ PVC</t>
  </si>
  <si>
    <t>ΣΩΛ.Φ280-16ΑΤΜ PVC</t>
  </si>
  <si>
    <t>ΣΩΛ.Φ355-16ΑΤΜ PVC</t>
  </si>
  <si>
    <t>ΣΩΛ.Φ90-16ΑΤΜ PVC</t>
  </si>
  <si>
    <t>ΣΩΛΗΝΕΣ ΑΡΔΕΥΣΗΣ</t>
  </si>
  <si>
    <t>ΣΩΛ.ΣΠΙΡΑΛ ΝΕΡΟΣΩΛ 32mm-1 1/4"</t>
  </si>
  <si>
    <t>ΣΩΛ.ΣΠΙΡΑΛ ΝΕΡΟΣΩΛ 50mm - 2"</t>
  </si>
  <si>
    <t>ΣΩΛ. ΣΠΙΡΑΛ. ΕΛΑΦΡΟΥ ΤΥΠΟΥ 25mm</t>
  </si>
  <si>
    <t>ΣΩΛ. ΣΠΙΡΑΛ. ΕΛΑΦΡΟΥ ΤΥΠΟΥ 38mm</t>
  </si>
  <si>
    <t>ΣΩΛ. ΣΠΙΡΑΛ. ΕΛΑΦΡΟΥ ΤΥΠΟΥ  50mm</t>
  </si>
  <si>
    <t>ΣΩΛ. ΣΠΙΡΑΛ. ΕΛΑΦΡΟΥ ΤΥΠΟΥ  25mm</t>
  </si>
  <si>
    <r>
      <t xml:space="preserve">ΣΩΛΗΝΕΣ ΥΔΡΕΥΣΗΣ </t>
    </r>
    <r>
      <rPr>
        <sz val="9"/>
        <color indexed="8"/>
        <rFont val="Tahoma"/>
        <family val="2"/>
        <charset val="161"/>
      </rPr>
      <t>Πολυαιθυλενίου</t>
    </r>
  </si>
  <si>
    <t>ΣΩΛ.Φ16x0,2</t>
  </si>
  <si>
    <t>ΣΩΛ.Φ18x0,2</t>
  </si>
  <si>
    <t>ΣΩΛ.Φ18x0,25</t>
  </si>
  <si>
    <t xml:space="preserve">ΣΩΛ.Φ20-16ΑΤΜ ΜΑΥΡΟ MRS100 </t>
  </si>
  <si>
    <t>ΣΩΛ.Φ22x0,3</t>
  </si>
  <si>
    <t>ΣΩΛ.Φ25-16ΑΤΜ ΜΑΥΡΟ MRS100</t>
  </si>
  <si>
    <t>ΣΩΛ.Φ32-10ΑΤΜ ΜΑΥΡΟ MRS100</t>
  </si>
  <si>
    <t>ΣΩΛ.Φ32-16ΑΤΜ ΜΑΥΡΟ MRS100</t>
  </si>
  <si>
    <r>
      <t>ΧΑΛΥΒΔΟΣΩΛΗΝΕΣ</t>
    </r>
    <r>
      <rPr>
        <sz val="9"/>
        <color indexed="8"/>
        <rFont val="Tahoma"/>
        <family val="2"/>
        <charset val="161"/>
      </rPr>
      <t xml:space="preserve">             Χωρίς Ραφή</t>
    </r>
  </si>
  <si>
    <t>ΧΑΛ/ΣΩΛ.ΑΝΕΥ ΡΑΦΗΣ 10"</t>
  </si>
  <si>
    <t>ΧΑΛ/ΣΩΛ.ΑΝΕΥ ΡΑΦΗΣ 273x6.3</t>
  </si>
  <si>
    <t>ΧΑΛ/ΣΩΛ.457 x 5,6 ΡΑΦΗΣ</t>
  </si>
  <si>
    <t>ΧΑΛ/ΣΩΛ.TUBO 114.3x4,5</t>
  </si>
  <si>
    <t>ΚΓΡ</t>
  </si>
  <si>
    <t>ΧΑΛ/ΣΩΛ.TUBO 114.3 40/STD 5L Α106</t>
  </si>
  <si>
    <t>ΧΑΛ/ΣΩΛ.TUBO SCH40 Α.Ρ.  2"</t>
  </si>
  <si>
    <t>ΧΑΛ/ΣΩΛ.TUBO 114.3x3.6 ΑΝΕΦ ΡΑ</t>
  </si>
  <si>
    <t>ΧΑΛ/ΣΩΛ. Χ ΡΑΦΗ 168.x5.6 ΓΑΛΒ</t>
  </si>
  <si>
    <r>
      <t xml:space="preserve">ΧΑΛΥΒΔΟΣΩΛΗΝΕΣ             </t>
    </r>
    <r>
      <rPr>
        <sz val="9"/>
        <color indexed="8"/>
        <rFont val="Tahoma"/>
        <family val="2"/>
        <charset val="161"/>
      </rPr>
      <t xml:space="preserve">  Με Μονωση - μ.μ.</t>
    </r>
  </si>
  <si>
    <t>ΧΑΛ/ΣΩΛ.ΕΠΕΝΔ.Φ168x7.11cm</t>
  </si>
  <si>
    <t>ΧΑΛ/ΣΩΛ.ΜΕ ΠΙΣΣΑ 114,3Χ6,3</t>
  </si>
  <si>
    <t>ΧΑΛ/ΣΩΛ.ΜΕ ΠΙΣΣΑ 168.3</t>
  </si>
  <si>
    <t>ΧΑΛ/ΣΩΛ.ΜΕ ΠΙΣΣΑ 219.1</t>
  </si>
  <si>
    <r>
      <t xml:space="preserve">ΧΑΛΥΒΔΟΣΩΛΗΝΕΣ              </t>
    </r>
    <r>
      <rPr>
        <sz val="9"/>
        <color indexed="8"/>
        <rFont val="Tahoma"/>
        <family val="2"/>
        <charset val="161"/>
      </rPr>
      <t xml:space="preserve"> Με Μονωση - κγρ.</t>
    </r>
  </si>
  <si>
    <t>ΧΑΛ/ΣΩΛ.ΜΕ ΜΟΝΩΣΗ Φ63-Φ100</t>
  </si>
  <si>
    <t>ΧΑΛ/ΣΩΛ.ΜΕ ΜΟΝΩΣΗ Φ110-Φ300</t>
  </si>
  <si>
    <t>ΧΑΛ/ΣΩΛ.ΜΕ ΜΟΝΩΣΗ Φ350-Φ1000</t>
  </si>
  <si>
    <t>ΣΥΝΟΛΑ</t>
  </si>
  <si>
    <t>α. ΣΥΝΟΛΟ ΧΩΡΙΣ Φ.Π.Α.</t>
  </si>
  <si>
    <t>ΚΟΣΤΟΣ ΟΙΚΟΝΟΜΙΚΗΣ ΠΡΟΣΦΟΡΑΣ</t>
  </si>
  <si>
    <t>β.  Φ.Π.Α (24%)</t>
  </si>
  <si>
    <t>γ. ΣΥΝΟΛΟ ΜΕ Φ.Π.Α.</t>
  </si>
  <si>
    <t>β. Φ.Π.Α (24%)</t>
  </si>
  <si>
    <r>
      <t xml:space="preserve">ΣΩΛΗΝΕΣ ΥΔΡΕΥΣΗΣ ΠΟΛΥΑΙΘΥΛΕΝΙΟΥ            10ΑΤΜ                             </t>
    </r>
    <r>
      <rPr>
        <sz val="9"/>
        <color indexed="8"/>
        <rFont val="Tahoma"/>
        <family val="2"/>
        <charset val="161"/>
      </rPr>
      <t xml:space="preserve"> χρώματος μαύρο</t>
    </r>
  </si>
  <si>
    <r>
      <t xml:space="preserve">ΣΩΛΗΝΕΣ ΥΔΡΕΥΣΗΣ ΠΟΛΥΑΙΘΥΛΕΝΙΟΥ     12,5ΑΤΜ </t>
    </r>
    <r>
      <rPr>
        <sz val="9"/>
        <color indexed="8"/>
        <rFont val="Tahoma"/>
        <family val="2"/>
        <charset val="161"/>
      </rPr>
      <t xml:space="preserve">                         χρώματος μαύρο</t>
    </r>
  </si>
  <si>
    <r>
      <t xml:space="preserve">ΣΩΛΗΝΕΣ ΥΔΡΕΥΣΗΣ ΠΟΛΥΑΙΘΥΛΕΝΙΟΥ                 16ΑΤΜ   </t>
    </r>
    <r>
      <rPr>
        <sz val="9"/>
        <color indexed="8"/>
        <rFont val="Tahoma"/>
        <family val="2"/>
        <charset val="161"/>
      </rPr>
      <t xml:space="preserve">                          χρώματος μαύρο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</si>
</sst>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b/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7"/>
      <color indexed="8"/>
      <name val="Tahoma"/>
      <family val="2"/>
    </font>
    <font>
      <sz val="9"/>
      <color indexed="8"/>
      <name val="Tahoma"/>
      <family val="2"/>
    </font>
    <font>
      <sz val="9"/>
      <color indexed="8"/>
      <name val="Tahoma"/>
      <family val="2"/>
      <charset val="161"/>
    </font>
    <font>
      <b/>
      <sz val="9"/>
      <color indexed="8"/>
      <name val="Calibri"/>
      <family val="2"/>
    </font>
    <font>
      <sz val="9"/>
      <name val="Tahoma"/>
      <family val="2"/>
      <charset val="161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161"/>
    </font>
    <font>
      <sz val="10"/>
      <color indexed="8"/>
      <name val="Tahoma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11"/>
      <color rgb="FF00000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10" fontId="2" fillId="5" borderId="18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4" fontId="2" fillId="4" borderId="15" xfId="0" applyNumberFormat="1" applyFont="1" applyFill="1" applyBorder="1" applyAlignment="1">
      <alignment horizontal="center" vertical="center" wrapText="1"/>
    </xf>
    <xf numFmtId="2" fontId="2" fillId="6" borderId="19" xfId="0" applyNumberFormat="1" applyFont="1" applyFill="1" applyBorder="1" applyAlignment="1">
      <alignment horizontal="center" vertical="center" wrapText="1"/>
    </xf>
    <xf numFmtId="49" fontId="10" fillId="7" borderId="21" xfId="0" applyNumberFormat="1" applyFont="1" applyFill="1" applyBorder="1" applyAlignment="1"/>
    <xf numFmtId="0" fontId="8" fillId="0" borderId="21" xfId="0" applyFont="1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9" fontId="0" fillId="0" borderId="21" xfId="0" applyNumberFormat="1" applyBorder="1" applyProtection="1">
      <protection locked="0"/>
    </xf>
    <xf numFmtId="0" fontId="0" fillId="0" borderId="21" xfId="0" applyBorder="1" applyProtection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9" fontId="8" fillId="7" borderId="9" xfId="0" applyNumberFormat="1" applyFont="1" applyFill="1" applyBorder="1" applyAlignment="1"/>
    <xf numFmtId="0" fontId="8" fillId="0" borderId="9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9" fontId="0" fillId="0" borderId="9" xfId="0" applyNumberFormat="1" applyBorder="1" applyProtection="1">
      <protection locked="0"/>
    </xf>
    <xf numFmtId="0" fontId="0" fillId="0" borderId="9" xfId="0" applyBorder="1" applyProtection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49" fontId="10" fillId="7" borderId="9" xfId="0" applyNumberFormat="1" applyFont="1" applyFill="1" applyBorder="1" applyAlignment="1"/>
    <xf numFmtId="0" fontId="10" fillId="7" borderId="9" xfId="0" applyFont="1" applyFill="1" applyBorder="1"/>
    <xf numFmtId="0" fontId="8" fillId="0" borderId="24" xfId="0" applyFont="1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9" fontId="0" fillId="0" borderId="24" xfId="0" applyNumberFormat="1" applyBorder="1" applyProtection="1">
      <protection locked="0"/>
    </xf>
    <xf numFmtId="0" fontId="0" fillId="0" borderId="24" xfId="0" applyBorder="1" applyProtection="1"/>
    <xf numFmtId="4" fontId="0" fillId="0" borderId="24" xfId="0" applyNumberFormat="1" applyBorder="1" applyAlignment="1">
      <alignment horizontal="right"/>
    </xf>
    <xf numFmtId="4" fontId="0" fillId="0" borderId="24" xfId="0" applyNumberFormat="1" applyBorder="1"/>
    <xf numFmtId="0" fontId="8" fillId="0" borderId="21" xfId="0" applyNumberFormat="1" applyFont="1" applyFill="1" applyBorder="1" applyAlignment="1">
      <alignment horizontal="center"/>
    </xf>
    <xf numFmtId="49" fontId="8" fillId="7" borderId="21" xfId="0" applyNumberFormat="1" applyFont="1" applyFill="1" applyBorder="1" applyAlignment="1"/>
    <xf numFmtId="0" fontId="8" fillId="0" borderId="9" xfId="0" applyNumberFormat="1" applyFont="1" applyFill="1" applyBorder="1" applyAlignment="1">
      <alignment horizontal="center"/>
    </xf>
    <xf numFmtId="0" fontId="8" fillId="0" borderId="24" xfId="0" applyNumberFormat="1" applyFont="1" applyFill="1" applyBorder="1" applyAlignment="1">
      <alignment horizontal="center"/>
    </xf>
    <xf numFmtId="49" fontId="8" fillId="7" borderId="24" xfId="0" applyNumberFormat="1" applyFont="1" applyFill="1" applyBorder="1" applyAlignment="1"/>
    <xf numFmtId="3" fontId="0" fillId="7" borderId="9" xfId="0" applyNumberFormat="1" applyFill="1" applyBorder="1" applyAlignment="1">
      <alignment horizontal="center"/>
    </xf>
    <xf numFmtId="4" fontId="0" fillId="0" borderId="21" xfId="0" applyNumberFormat="1" applyBorder="1" applyAlignment="1" applyProtection="1">
      <alignment horizontal="right"/>
      <protection locked="0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49" fontId="8" fillId="0" borderId="0" xfId="0" applyNumberFormat="1" applyFont="1" applyFill="1" applyBorder="1" applyAlignment="1"/>
    <xf numFmtId="2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" fontId="3" fillId="0" borderId="26" xfId="0" applyNumberFormat="1" applyFont="1" applyFill="1" applyBorder="1" applyAlignment="1">
      <alignment horizontal="center"/>
    </xf>
    <xf numFmtId="4" fontId="4" fillId="8" borderId="27" xfId="0" applyNumberFormat="1" applyFont="1" applyFill="1" applyBorder="1" applyAlignment="1">
      <alignment horizontal="center" vertical="center"/>
    </xf>
    <xf numFmtId="4" fontId="4" fillId="9" borderId="25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4" fontId="11" fillId="4" borderId="29" xfId="0" applyNumberFormat="1" applyFont="1" applyFill="1" applyBorder="1" applyAlignment="1">
      <alignment horizontal="center" vertical="center" wrapText="1"/>
    </xf>
    <xf numFmtId="4" fontId="11" fillId="4" borderId="3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/>
    <xf numFmtId="10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2" fillId="0" borderId="0" xfId="0" applyFont="1" applyFill="1" applyBorder="1"/>
    <xf numFmtId="4" fontId="1" fillId="9" borderId="32" xfId="0" applyNumberFormat="1" applyFon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6" fillId="0" borderId="0" xfId="0" applyFont="1"/>
    <xf numFmtId="4" fontId="0" fillId="0" borderId="33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4" fontId="4" fillId="0" borderId="31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0" fontId="8" fillId="0" borderId="0" xfId="0" applyFont="1" applyFill="1"/>
    <xf numFmtId="4" fontId="4" fillId="0" borderId="33" xfId="0" applyNumberFormat="1" applyFont="1" applyBorder="1" applyAlignment="1">
      <alignment horizontal="center"/>
    </xf>
    <xf numFmtId="4" fontId="4" fillId="0" borderId="32" xfId="0" applyNumberFormat="1" applyFont="1" applyBorder="1" applyAlignment="1">
      <alignment horizontal="center"/>
    </xf>
    <xf numFmtId="0" fontId="8" fillId="7" borderId="21" xfId="0" applyFont="1" applyFill="1" applyBorder="1" applyAlignment="1">
      <alignment horizontal="center" vertical="center" wrapText="1"/>
    </xf>
    <xf numFmtId="4" fontId="0" fillId="7" borderId="21" xfId="0" applyNumberFormat="1" applyFill="1" applyBorder="1" applyAlignment="1">
      <alignment horizontal="center"/>
    </xf>
    <xf numFmtId="9" fontId="0" fillId="7" borderId="21" xfId="0" applyNumberFormat="1" applyFill="1" applyBorder="1" applyProtection="1">
      <protection locked="0"/>
    </xf>
    <xf numFmtId="0" fontId="0" fillId="7" borderId="21" xfId="0" applyFill="1" applyBorder="1" applyProtection="1"/>
    <xf numFmtId="4" fontId="0" fillId="7" borderId="21" xfId="0" applyNumberFormat="1" applyFill="1" applyBorder="1" applyAlignment="1">
      <alignment horizontal="right"/>
    </xf>
    <xf numFmtId="4" fontId="0" fillId="7" borderId="21" xfId="0" applyNumberFormat="1" applyFill="1" applyBorder="1"/>
    <xf numFmtId="0" fontId="0" fillId="7" borderId="0" xfId="0" applyFill="1"/>
    <xf numFmtId="0" fontId="8" fillId="7" borderId="9" xfId="0" applyFont="1" applyFill="1" applyBorder="1" applyAlignment="1">
      <alignment horizontal="center" vertical="center" wrapText="1"/>
    </xf>
    <xf numFmtId="4" fontId="0" fillId="7" borderId="9" xfId="0" applyNumberFormat="1" applyFill="1" applyBorder="1" applyAlignment="1">
      <alignment horizontal="center"/>
    </xf>
    <xf numFmtId="9" fontId="0" fillId="7" borderId="9" xfId="0" applyNumberFormat="1" applyFill="1" applyBorder="1" applyProtection="1">
      <protection locked="0"/>
    </xf>
    <xf numFmtId="0" fontId="0" fillId="7" borderId="9" xfId="0" applyFill="1" applyBorder="1" applyProtection="1"/>
    <xf numFmtId="4" fontId="0" fillId="7" borderId="9" xfId="0" applyNumberFormat="1" applyFill="1" applyBorder="1" applyAlignment="1">
      <alignment horizontal="right"/>
    </xf>
    <xf numFmtId="4" fontId="0" fillId="7" borderId="9" xfId="0" applyNumberFormat="1" applyFill="1" applyBorder="1"/>
    <xf numFmtId="164" fontId="17" fillId="0" borderId="9" xfId="0" applyNumberFormat="1" applyFont="1" applyBorder="1" applyAlignment="1">
      <alignment horizontal="center" vertical="center"/>
    </xf>
    <xf numFmtId="164" fontId="17" fillId="0" borderId="21" xfId="0" applyNumberFormat="1" applyFont="1" applyBorder="1" applyAlignment="1">
      <alignment horizontal="center" vertical="center"/>
    </xf>
    <xf numFmtId="164" fontId="17" fillId="0" borderId="24" xfId="0" applyNumberFormat="1" applyFont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/>
    </xf>
    <xf numFmtId="0" fontId="10" fillId="7" borderId="14" xfId="0" applyFont="1" applyFill="1" applyBorder="1"/>
    <xf numFmtId="0" fontId="8" fillId="0" borderId="14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/>
    </xf>
    <xf numFmtId="164" fontId="17" fillId="0" borderId="14" xfId="0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horizontal="center"/>
    </xf>
    <xf numFmtId="9" fontId="0" fillId="0" borderId="14" xfId="0" applyNumberFormat="1" applyBorder="1" applyProtection="1">
      <protection locked="0"/>
    </xf>
    <xf numFmtId="0" fontId="0" fillId="0" borderId="14" xfId="0" applyBorder="1" applyProtection="1"/>
    <xf numFmtId="4" fontId="0" fillId="0" borderId="14" xfId="0" applyNumberFormat="1" applyBorder="1" applyAlignment="1">
      <alignment horizontal="right"/>
    </xf>
    <xf numFmtId="4" fontId="0" fillId="0" borderId="14" xfId="0" applyNumberFormat="1" applyBorder="1"/>
    <xf numFmtId="49" fontId="8" fillId="7" borderId="14" xfId="0" applyNumberFormat="1" applyFont="1" applyFill="1" applyBorder="1" applyAlignment="1"/>
    <xf numFmtId="49" fontId="10" fillId="7" borderId="14" xfId="0" applyNumberFormat="1" applyFont="1" applyFill="1" applyBorder="1" applyAlignment="1"/>
    <xf numFmtId="0" fontId="8" fillId="7" borderId="9" xfId="0" applyNumberFormat="1" applyFont="1" applyFill="1" applyBorder="1" applyAlignment="1">
      <alignment horizontal="center"/>
    </xf>
    <xf numFmtId="0" fontId="8" fillId="7" borderId="21" xfId="0" applyNumberFormat="1" applyFont="1" applyFill="1" applyBorder="1" applyAlignment="1">
      <alignment horizontal="center"/>
    </xf>
    <xf numFmtId="0" fontId="8" fillId="7" borderId="14" xfId="0" applyNumberFormat="1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 vertical="center" wrapText="1"/>
    </xf>
    <xf numFmtId="4" fontId="0" fillId="7" borderId="14" xfId="0" applyNumberFormat="1" applyFill="1" applyBorder="1" applyAlignment="1">
      <alignment horizontal="center"/>
    </xf>
    <xf numFmtId="9" fontId="0" fillId="7" borderId="14" xfId="0" applyNumberFormat="1" applyFill="1" applyBorder="1" applyProtection="1">
      <protection locked="0"/>
    </xf>
    <xf numFmtId="0" fontId="0" fillId="7" borderId="14" xfId="0" applyFill="1" applyBorder="1" applyProtection="1"/>
    <xf numFmtId="4" fontId="0" fillId="7" borderId="14" xfId="0" applyNumberFormat="1" applyFill="1" applyBorder="1" applyAlignment="1">
      <alignment horizontal="right"/>
    </xf>
    <xf numFmtId="4" fontId="0" fillId="7" borderId="14" xfId="0" applyNumberFormat="1" applyFill="1" applyBorder="1"/>
    <xf numFmtId="164" fontId="17" fillId="7" borderId="21" xfId="0" applyNumberFormat="1" applyFont="1" applyFill="1" applyBorder="1" applyAlignment="1">
      <alignment horizontal="center" vertical="center"/>
    </xf>
    <xf numFmtId="164" fontId="17" fillId="7" borderId="9" xfId="0" applyNumberFormat="1" applyFont="1" applyFill="1" applyBorder="1" applyAlignment="1">
      <alignment horizontal="center" vertical="center"/>
    </xf>
    <xf numFmtId="164" fontId="17" fillId="7" borderId="1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4" fontId="0" fillId="7" borderId="21" xfId="0" applyNumberForma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4" fontId="0" fillId="7" borderId="9" xfId="0" applyNumberFormat="1" applyFill="1" applyBorder="1" applyAlignment="1">
      <alignment horizontal="center" vertical="center"/>
    </xf>
    <xf numFmtId="4" fontId="0" fillId="7" borderId="14" xfId="0" applyNumberFormat="1" applyFill="1" applyBorder="1" applyAlignment="1">
      <alignment horizontal="center" vertical="center"/>
    </xf>
    <xf numFmtId="4" fontId="0" fillId="7" borderId="34" xfId="0" applyNumberFormat="1" applyFill="1" applyBorder="1" applyAlignment="1">
      <alignment horizontal="center" vertical="center"/>
    </xf>
    <xf numFmtId="4" fontId="0" fillId="7" borderId="12" xfId="0" applyNumberFormat="1" applyFill="1" applyBorder="1" applyAlignment="1">
      <alignment horizontal="center" vertical="center"/>
    </xf>
    <xf numFmtId="4" fontId="0" fillId="7" borderId="17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0" fillId="0" borderId="9" xfId="0" applyNumberFormat="1" applyBorder="1" applyAlignment="1"/>
    <xf numFmtId="4" fontId="0" fillId="0" borderId="14" xfId="0" applyNumberFormat="1" applyBorder="1" applyAlignment="1"/>
    <xf numFmtId="4" fontId="0" fillId="0" borderId="12" xfId="0" applyNumberFormat="1" applyBorder="1" applyAlignment="1"/>
    <xf numFmtId="4" fontId="0" fillId="0" borderId="17" xfId="0" applyNumberFormat="1" applyBorder="1" applyAlignment="1"/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2" fontId="2" fillId="3" borderId="27" xfId="0" applyNumberFormat="1" applyFont="1" applyFill="1" applyBorder="1" applyAlignment="1">
      <alignment horizontal="center" wrapText="1"/>
    </xf>
    <xf numFmtId="2" fontId="2" fillId="3" borderId="31" xfId="0" applyNumberFormat="1" applyFont="1" applyFill="1" applyBorder="1" applyAlignment="1">
      <alignment horizontal="center" wrapText="1"/>
    </xf>
    <xf numFmtId="0" fontId="3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10" fontId="12" fillId="0" borderId="0" xfId="0" applyNumberFormat="1" applyFont="1" applyAlignment="1">
      <alignment horizontal="center"/>
    </xf>
    <xf numFmtId="2" fontId="4" fillId="4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tabSelected="1" topLeftCell="A73" zoomScaleNormal="100" workbookViewId="0">
      <selection activeCell="G117" sqref="G117"/>
    </sheetView>
  </sheetViews>
  <sheetFormatPr defaultRowHeight="15" x14ac:dyDescent="0.25"/>
  <cols>
    <col min="1" max="1" width="18.5703125" customWidth="1"/>
    <col min="3" max="3" width="8.5703125" customWidth="1"/>
    <col min="4" max="4" width="34" bestFit="1" customWidth="1"/>
    <col min="5" max="5" width="11.140625" customWidth="1"/>
    <col min="6" max="6" width="11.28515625" customWidth="1"/>
    <col min="7" max="7" width="23" bestFit="1" customWidth="1"/>
    <col min="8" max="8" width="9.85546875" style="2" customWidth="1"/>
    <col min="9" max="9" width="10.28515625" style="3" bestFit="1" customWidth="1"/>
    <col min="10" max="10" width="20" customWidth="1"/>
    <col min="11" max="11" width="15.7109375" customWidth="1"/>
    <col min="12" max="12" width="14.85546875" customWidth="1"/>
    <col min="13" max="13" width="13.28515625" customWidth="1"/>
    <col min="14" max="14" width="13.7109375" customWidth="1"/>
    <col min="15" max="15" width="15.42578125" customWidth="1"/>
  </cols>
  <sheetData>
    <row r="1" spans="1:15" x14ac:dyDescent="0.25">
      <c r="D1" s="1" t="s">
        <v>0</v>
      </c>
    </row>
    <row r="2" spans="1:15" ht="15.75" thickBot="1" x14ac:dyDescent="0.3"/>
    <row r="3" spans="1:15" ht="35.25" customHeight="1" x14ac:dyDescent="0.25">
      <c r="A3" s="140" t="s">
        <v>1</v>
      </c>
      <c r="B3" s="141"/>
      <c r="C3" s="141"/>
      <c r="D3" s="141"/>
      <c r="E3" s="141"/>
      <c r="F3" s="142"/>
      <c r="G3" s="143" t="s">
        <v>2</v>
      </c>
      <c r="H3" s="144"/>
      <c r="I3" s="145"/>
      <c r="J3" s="146" t="s">
        <v>3</v>
      </c>
      <c r="K3" s="147"/>
      <c r="L3" s="148"/>
      <c r="M3" s="148"/>
      <c r="N3" s="148"/>
      <c r="O3" s="149"/>
    </row>
    <row r="4" spans="1:15" x14ac:dyDescent="0.25">
      <c r="A4" s="4">
        <v>1</v>
      </c>
      <c r="B4" s="5">
        <v>2</v>
      </c>
      <c r="C4" s="6">
        <v>3</v>
      </c>
      <c r="D4" s="6">
        <v>4</v>
      </c>
      <c r="E4" s="7">
        <v>5</v>
      </c>
      <c r="F4" s="8">
        <v>6</v>
      </c>
      <c r="G4" s="9">
        <v>7</v>
      </c>
      <c r="H4" s="10">
        <v>8</v>
      </c>
      <c r="I4" s="9">
        <v>9</v>
      </c>
      <c r="J4" s="11" t="s">
        <v>4</v>
      </c>
      <c r="K4" s="11" t="s">
        <v>5</v>
      </c>
      <c r="L4" s="12">
        <v>11</v>
      </c>
      <c r="M4" s="12">
        <v>12</v>
      </c>
      <c r="N4" s="12">
        <v>13</v>
      </c>
      <c r="O4" s="13">
        <v>14</v>
      </c>
    </row>
    <row r="5" spans="1:15" ht="60.75" customHeight="1" thickBot="1" x14ac:dyDescent="0.3">
      <c r="A5" s="14" t="s">
        <v>6</v>
      </c>
      <c r="B5" s="15" t="s">
        <v>7</v>
      </c>
      <c r="C5" s="16" t="s">
        <v>8</v>
      </c>
      <c r="D5" s="17" t="s">
        <v>9</v>
      </c>
      <c r="E5" s="18" t="s">
        <v>10</v>
      </c>
      <c r="F5" s="19" t="s">
        <v>11</v>
      </c>
      <c r="G5" s="20" t="s">
        <v>12</v>
      </c>
      <c r="H5" s="21" t="s">
        <v>13</v>
      </c>
      <c r="I5" s="20" t="s">
        <v>14</v>
      </c>
      <c r="J5" s="22" t="s">
        <v>15</v>
      </c>
      <c r="K5" s="22" t="s">
        <v>16</v>
      </c>
      <c r="L5" s="23" t="s">
        <v>17</v>
      </c>
      <c r="M5" s="24" t="s">
        <v>18</v>
      </c>
      <c r="N5" s="24" t="s">
        <v>19</v>
      </c>
      <c r="O5" s="25" t="s">
        <v>20</v>
      </c>
    </row>
    <row r="6" spans="1:15" ht="15.75" customHeight="1" x14ac:dyDescent="0.25">
      <c r="A6" s="159" t="s">
        <v>21</v>
      </c>
      <c r="B6" s="162">
        <v>1</v>
      </c>
      <c r="C6" s="51">
        <v>1</v>
      </c>
      <c r="D6" s="26" t="s">
        <v>22</v>
      </c>
      <c r="E6" s="27" t="s">
        <v>23</v>
      </c>
      <c r="F6" s="28">
        <v>20</v>
      </c>
      <c r="G6" s="114">
        <v>6.46</v>
      </c>
      <c r="H6" s="29">
        <f t="shared" ref="H6:H58" si="0">F6*G6</f>
        <v>129.19999999999999</v>
      </c>
      <c r="I6" s="150">
        <f>SUM(H6:H12)</f>
        <v>475.35</v>
      </c>
      <c r="J6" s="30"/>
      <c r="K6" s="31" t="str">
        <f>IF(ISBLANK(J6),"",IF(AND(J6&gt;=0%,J6&lt;=70%),ROUND(J6,4),"ΜΗ ΑΠΟΔΕΚΤΟ"))</f>
        <v/>
      </c>
      <c r="L6" s="32" t="str">
        <f>IF(ISBLANK(J6),"",G6-K6*G6)</f>
        <v/>
      </c>
      <c r="M6" s="33" t="e">
        <f>F6*L6</f>
        <v>#VALUE!</v>
      </c>
      <c r="N6" s="153" t="e">
        <f>SUM(M6:M12)</f>
        <v>#VALUE!</v>
      </c>
      <c r="O6" s="156" t="e">
        <f>(I6-N6)/I6</f>
        <v>#VALUE!</v>
      </c>
    </row>
    <row r="7" spans="1:15" x14ac:dyDescent="0.25">
      <c r="A7" s="160"/>
      <c r="B7" s="163"/>
      <c r="C7" s="53">
        <v>2</v>
      </c>
      <c r="D7" s="34" t="s">
        <v>24</v>
      </c>
      <c r="E7" s="35" t="s">
        <v>23</v>
      </c>
      <c r="F7" s="36">
        <v>4</v>
      </c>
      <c r="G7" s="113">
        <v>11.41</v>
      </c>
      <c r="H7" s="37">
        <f t="shared" si="0"/>
        <v>45.64</v>
      </c>
      <c r="I7" s="151"/>
      <c r="J7" s="38"/>
      <c r="K7" s="39" t="str">
        <f t="shared" ref="K7:K59" si="1">IF(ISBLANK(J7),"",IF(AND(J7&gt;=0%,J7&lt;=70%),ROUND(J7,4),"ΜΗ ΑΠΟΔΕΚΤΟ"))</f>
        <v/>
      </c>
      <c r="L7" s="40" t="str">
        <f t="shared" ref="L7:L59" si="2">IF(ISBLANK(J7),"",G7-K7*G7)</f>
        <v/>
      </c>
      <c r="M7" s="41" t="e">
        <f t="shared" ref="M7:M59" si="3">F7*L7</f>
        <v>#VALUE!</v>
      </c>
      <c r="N7" s="154"/>
      <c r="O7" s="157"/>
    </row>
    <row r="8" spans="1:15" x14ac:dyDescent="0.25">
      <c r="A8" s="160"/>
      <c r="B8" s="163"/>
      <c r="C8" s="53">
        <v>3</v>
      </c>
      <c r="D8" s="42" t="s">
        <v>25</v>
      </c>
      <c r="E8" s="35" t="s">
        <v>23</v>
      </c>
      <c r="F8" s="36">
        <v>5</v>
      </c>
      <c r="G8" s="113">
        <v>4.1500000000000004</v>
      </c>
      <c r="H8" s="37">
        <f t="shared" si="0"/>
        <v>20.75</v>
      </c>
      <c r="I8" s="151"/>
      <c r="J8" s="38"/>
      <c r="K8" s="39" t="str">
        <f t="shared" si="1"/>
        <v/>
      </c>
      <c r="L8" s="40" t="str">
        <f t="shared" si="2"/>
        <v/>
      </c>
      <c r="M8" s="41" t="e">
        <f t="shared" si="3"/>
        <v>#VALUE!</v>
      </c>
      <c r="N8" s="154"/>
      <c r="O8" s="157"/>
    </row>
    <row r="9" spans="1:15" x14ac:dyDescent="0.25">
      <c r="A9" s="160"/>
      <c r="B9" s="163"/>
      <c r="C9" s="53">
        <v>4</v>
      </c>
      <c r="D9" s="43" t="s">
        <v>26</v>
      </c>
      <c r="E9" s="35" t="s">
        <v>23</v>
      </c>
      <c r="F9" s="36">
        <v>5</v>
      </c>
      <c r="G9" s="113">
        <v>11.02</v>
      </c>
      <c r="H9" s="37">
        <f t="shared" si="0"/>
        <v>55.099999999999994</v>
      </c>
      <c r="I9" s="151"/>
      <c r="J9" s="38"/>
      <c r="K9" s="39" t="str">
        <f t="shared" si="1"/>
        <v/>
      </c>
      <c r="L9" s="40" t="str">
        <f t="shared" si="2"/>
        <v/>
      </c>
      <c r="M9" s="41" t="e">
        <f t="shared" si="3"/>
        <v>#VALUE!</v>
      </c>
      <c r="N9" s="154"/>
      <c r="O9" s="157"/>
    </row>
    <row r="10" spans="1:15" x14ac:dyDescent="0.25">
      <c r="A10" s="160"/>
      <c r="B10" s="163"/>
      <c r="C10" s="53">
        <v>5</v>
      </c>
      <c r="D10" s="43" t="s">
        <v>27</v>
      </c>
      <c r="E10" s="35" t="s">
        <v>23</v>
      </c>
      <c r="F10" s="36">
        <v>5</v>
      </c>
      <c r="G10" s="113">
        <v>5.59</v>
      </c>
      <c r="H10" s="37">
        <f t="shared" si="0"/>
        <v>27.95</v>
      </c>
      <c r="I10" s="151"/>
      <c r="J10" s="38"/>
      <c r="K10" s="39" t="str">
        <f t="shared" si="1"/>
        <v/>
      </c>
      <c r="L10" s="40" t="str">
        <f t="shared" si="2"/>
        <v/>
      </c>
      <c r="M10" s="41" t="e">
        <f t="shared" si="3"/>
        <v>#VALUE!</v>
      </c>
      <c r="N10" s="154"/>
      <c r="O10" s="157"/>
    </row>
    <row r="11" spans="1:15" x14ac:dyDescent="0.25">
      <c r="A11" s="160"/>
      <c r="B11" s="163"/>
      <c r="C11" s="53">
        <v>6</v>
      </c>
      <c r="D11" s="43" t="s">
        <v>28</v>
      </c>
      <c r="E11" s="35" t="s">
        <v>23</v>
      </c>
      <c r="F11" s="36">
        <v>6</v>
      </c>
      <c r="G11" s="113">
        <v>14.56</v>
      </c>
      <c r="H11" s="37">
        <f t="shared" si="0"/>
        <v>87.36</v>
      </c>
      <c r="I11" s="151"/>
      <c r="J11" s="38"/>
      <c r="K11" s="39" t="str">
        <f t="shared" si="1"/>
        <v/>
      </c>
      <c r="L11" s="40" t="str">
        <f t="shared" si="2"/>
        <v/>
      </c>
      <c r="M11" s="41" t="e">
        <f t="shared" si="3"/>
        <v>#VALUE!</v>
      </c>
      <c r="N11" s="154"/>
      <c r="O11" s="157"/>
    </row>
    <row r="12" spans="1:15" ht="15.75" thickBot="1" x14ac:dyDescent="0.3">
      <c r="A12" s="161"/>
      <c r="B12" s="164"/>
      <c r="C12" s="116">
        <v>7</v>
      </c>
      <c r="D12" s="117" t="s">
        <v>29</v>
      </c>
      <c r="E12" s="118" t="s">
        <v>23</v>
      </c>
      <c r="F12" s="119">
        <v>5</v>
      </c>
      <c r="G12" s="120">
        <v>21.87</v>
      </c>
      <c r="H12" s="121">
        <f t="shared" si="0"/>
        <v>109.35000000000001</v>
      </c>
      <c r="I12" s="152"/>
      <c r="J12" s="122"/>
      <c r="K12" s="123" t="str">
        <f t="shared" si="1"/>
        <v/>
      </c>
      <c r="L12" s="124" t="str">
        <f t="shared" si="2"/>
        <v/>
      </c>
      <c r="M12" s="125" t="e">
        <f t="shared" si="3"/>
        <v>#VALUE!</v>
      </c>
      <c r="N12" s="155"/>
      <c r="O12" s="158"/>
    </row>
    <row r="13" spans="1:15" x14ac:dyDescent="0.25">
      <c r="A13" s="165" t="s">
        <v>30</v>
      </c>
      <c r="B13" s="168">
        <v>2</v>
      </c>
      <c r="C13" s="51">
        <v>8</v>
      </c>
      <c r="D13" s="52" t="s">
        <v>31</v>
      </c>
      <c r="E13" s="27" t="s">
        <v>23</v>
      </c>
      <c r="F13" s="28">
        <v>30</v>
      </c>
      <c r="G13" s="114">
        <v>0.32</v>
      </c>
      <c r="H13" s="29">
        <f t="shared" si="0"/>
        <v>9.6</v>
      </c>
      <c r="I13" s="153">
        <f>SUM(H13:H15)</f>
        <v>45.300000000000004</v>
      </c>
      <c r="J13" s="30"/>
      <c r="K13" s="31" t="str">
        <f t="shared" si="1"/>
        <v/>
      </c>
      <c r="L13" s="32" t="str">
        <f t="shared" si="2"/>
        <v/>
      </c>
      <c r="M13" s="33" t="e">
        <f t="shared" si="3"/>
        <v>#VALUE!</v>
      </c>
      <c r="N13" s="153" t="e">
        <f>SUM(M13:M15)</f>
        <v>#VALUE!</v>
      </c>
      <c r="O13" s="156" t="e">
        <f>(I13-N13)/I13</f>
        <v>#VALUE!</v>
      </c>
    </row>
    <row r="14" spans="1:15" x14ac:dyDescent="0.25">
      <c r="A14" s="171"/>
      <c r="B14" s="173"/>
      <c r="C14" s="53">
        <v>9</v>
      </c>
      <c r="D14" s="34" t="s">
        <v>32</v>
      </c>
      <c r="E14" s="35" t="s">
        <v>23</v>
      </c>
      <c r="F14" s="36">
        <v>30</v>
      </c>
      <c r="G14" s="113">
        <v>0.4</v>
      </c>
      <c r="H14" s="37">
        <f t="shared" si="0"/>
        <v>12</v>
      </c>
      <c r="I14" s="151"/>
      <c r="J14" s="38"/>
      <c r="K14" s="39" t="str">
        <f t="shared" si="1"/>
        <v/>
      </c>
      <c r="L14" s="40" t="str">
        <f t="shared" si="2"/>
        <v/>
      </c>
      <c r="M14" s="41" t="e">
        <f t="shared" si="3"/>
        <v>#VALUE!</v>
      </c>
      <c r="N14" s="154"/>
      <c r="O14" s="157"/>
    </row>
    <row r="15" spans="1:15" ht="15.75" thickBot="1" x14ac:dyDescent="0.3">
      <c r="A15" s="172"/>
      <c r="B15" s="174"/>
      <c r="C15" s="116">
        <v>10</v>
      </c>
      <c r="D15" s="126" t="s">
        <v>33</v>
      </c>
      <c r="E15" s="118" t="s">
        <v>23</v>
      </c>
      <c r="F15" s="119">
        <v>30</v>
      </c>
      <c r="G15" s="120">
        <v>0.79</v>
      </c>
      <c r="H15" s="121">
        <f t="shared" si="0"/>
        <v>23.700000000000003</v>
      </c>
      <c r="I15" s="152"/>
      <c r="J15" s="122"/>
      <c r="K15" s="123" t="str">
        <f t="shared" si="1"/>
        <v/>
      </c>
      <c r="L15" s="124" t="str">
        <f t="shared" si="2"/>
        <v/>
      </c>
      <c r="M15" s="125" t="e">
        <f t="shared" si="3"/>
        <v>#VALUE!</v>
      </c>
      <c r="N15" s="155"/>
      <c r="O15" s="158"/>
    </row>
    <row r="16" spans="1:15" x14ac:dyDescent="0.25">
      <c r="A16" s="165" t="s">
        <v>135</v>
      </c>
      <c r="B16" s="168">
        <v>3</v>
      </c>
      <c r="C16" s="51">
        <v>11</v>
      </c>
      <c r="D16" s="26" t="s">
        <v>34</v>
      </c>
      <c r="E16" s="27" t="s">
        <v>23</v>
      </c>
      <c r="F16" s="28">
        <v>80</v>
      </c>
      <c r="G16" s="114">
        <v>5.59</v>
      </c>
      <c r="H16" s="29">
        <f t="shared" si="0"/>
        <v>447.2</v>
      </c>
      <c r="I16" s="153">
        <f>SUM(H16:H26)</f>
        <v>3035.5</v>
      </c>
      <c r="J16" s="30"/>
      <c r="K16" s="31" t="str">
        <f t="shared" si="1"/>
        <v/>
      </c>
      <c r="L16" s="32" t="str">
        <f t="shared" si="2"/>
        <v/>
      </c>
      <c r="M16" s="33" t="e">
        <f t="shared" si="3"/>
        <v>#VALUE!</v>
      </c>
      <c r="N16" s="153" t="e">
        <f>SUM(M16:M26)</f>
        <v>#VALUE!</v>
      </c>
      <c r="O16" s="156" t="e">
        <f>(I16-N16)/I16</f>
        <v>#VALUE!</v>
      </c>
    </row>
    <row r="17" spans="1:15" x14ac:dyDescent="0.25">
      <c r="A17" s="166"/>
      <c r="B17" s="169"/>
      <c r="C17" s="53">
        <v>12</v>
      </c>
      <c r="D17" s="34" t="s">
        <v>35</v>
      </c>
      <c r="E17" s="35" t="s">
        <v>23</v>
      </c>
      <c r="F17" s="56">
        <v>60</v>
      </c>
      <c r="G17" s="113">
        <v>11.74</v>
      </c>
      <c r="H17" s="37">
        <f t="shared" si="0"/>
        <v>704.4</v>
      </c>
      <c r="I17" s="151"/>
      <c r="J17" s="38"/>
      <c r="K17" s="39" t="str">
        <f t="shared" si="1"/>
        <v/>
      </c>
      <c r="L17" s="40" t="str">
        <f t="shared" si="2"/>
        <v/>
      </c>
      <c r="M17" s="41" t="e">
        <f t="shared" si="3"/>
        <v>#VALUE!</v>
      </c>
      <c r="N17" s="154"/>
      <c r="O17" s="157"/>
    </row>
    <row r="18" spans="1:15" x14ac:dyDescent="0.25">
      <c r="A18" s="166"/>
      <c r="B18" s="169"/>
      <c r="C18" s="53">
        <v>13</v>
      </c>
      <c r="D18" s="34" t="s">
        <v>36</v>
      </c>
      <c r="E18" s="35" t="s">
        <v>23</v>
      </c>
      <c r="F18" s="36">
        <v>5</v>
      </c>
      <c r="G18" s="113">
        <v>17.96</v>
      </c>
      <c r="H18" s="37">
        <f t="shared" si="0"/>
        <v>89.800000000000011</v>
      </c>
      <c r="I18" s="151"/>
      <c r="J18" s="38"/>
      <c r="K18" s="39" t="str">
        <f t="shared" si="1"/>
        <v/>
      </c>
      <c r="L18" s="40" t="str">
        <f t="shared" si="2"/>
        <v/>
      </c>
      <c r="M18" s="41" t="e">
        <f t="shared" si="3"/>
        <v>#VALUE!</v>
      </c>
      <c r="N18" s="154"/>
      <c r="O18" s="157"/>
    </row>
    <row r="19" spans="1:15" x14ac:dyDescent="0.25">
      <c r="A19" s="166"/>
      <c r="B19" s="169"/>
      <c r="C19" s="53">
        <v>14</v>
      </c>
      <c r="D19" s="34" t="s">
        <v>37</v>
      </c>
      <c r="E19" s="35" t="s">
        <v>23</v>
      </c>
      <c r="F19" s="36">
        <v>30</v>
      </c>
      <c r="G19" s="113">
        <v>22.2</v>
      </c>
      <c r="H19" s="37">
        <f t="shared" si="0"/>
        <v>666</v>
      </c>
      <c r="I19" s="151"/>
      <c r="J19" s="38"/>
      <c r="K19" s="39" t="str">
        <f t="shared" si="1"/>
        <v/>
      </c>
      <c r="L19" s="40" t="str">
        <f t="shared" si="2"/>
        <v/>
      </c>
      <c r="M19" s="41" t="e">
        <f t="shared" si="3"/>
        <v>#VALUE!</v>
      </c>
      <c r="N19" s="154"/>
      <c r="O19" s="157"/>
    </row>
    <row r="20" spans="1:15" x14ac:dyDescent="0.25">
      <c r="A20" s="166"/>
      <c r="B20" s="169"/>
      <c r="C20" s="53">
        <v>15</v>
      </c>
      <c r="D20" s="34" t="s">
        <v>38</v>
      </c>
      <c r="E20" s="35" t="s">
        <v>23</v>
      </c>
      <c r="F20" s="36">
        <v>6</v>
      </c>
      <c r="G20" s="113">
        <v>34.97</v>
      </c>
      <c r="H20" s="37">
        <f t="shared" si="0"/>
        <v>209.82</v>
      </c>
      <c r="I20" s="151"/>
      <c r="J20" s="38"/>
      <c r="K20" s="39" t="str">
        <f t="shared" si="1"/>
        <v/>
      </c>
      <c r="L20" s="40" t="str">
        <f t="shared" si="2"/>
        <v/>
      </c>
      <c r="M20" s="41" t="e">
        <f t="shared" si="3"/>
        <v>#VALUE!</v>
      </c>
      <c r="N20" s="154"/>
      <c r="O20" s="157"/>
    </row>
    <row r="21" spans="1:15" x14ac:dyDescent="0.25">
      <c r="A21" s="166"/>
      <c r="B21" s="169"/>
      <c r="C21" s="53">
        <v>16</v>
      </c>
      <c r="D21" s="42" t="s">
        <v>39</v>
      </c>
      <c r="E21" s="35" t="s">
        <v>23</v>
      </c>
      <c r="F21" s="36">
        <v>12</v>
      </c>
      <c r="G21" s="113">
        <v>42.32</v>
      </c>
      <c r="H21" s="37">
        <f t="shared" si="0"/>
        <v>507.84000000000003</v>
      </c>
      <c r="I21" s="151"/>
      <c r="J21" s="38"/>
      <c r="K21" s="39" t="str">
        <f t="shared" si="1"/>
        <v/>
      </c>
      <c r="L21" s="40" t="str">
        <f t="shared" si="2"/>
        <v/>
      </c>
      <c r="M21" s="41" t="e">
        <f t="shared" si="3"/>
        <v>#VALUE!</v>
      </c>
      <c r="N21" s="154"/>
      <c r="O21" s="157"/>
    </row>
    <row r="22" spans="1:15" x14ac:dyDescent="0.25">
      <c r="A22" s="166"/>
      <c r="B22" s="169"/>
      <c r="C22" s="53">
        <v>17</v>
      </c>
      <c r="D22" s="34" t="s">
        <v>40</v>
      </c>
      <c r="E22" s="35" t="s">
        <v>23</v>
      </c>
      <c r="F22" s="36">
        <v>14</v>
      </c>
      <c r="G22" s="113">
        <v>0.79</v>
      </c>
      <c r="H22" s="37">
        <f t="shared" si="0"/>
        <v>11.06</v>
      </c>
      <c r="I22" s="151"/>
      <c r="J22" s="38"/>
      <c r="K22" s="39" t="str">
        <f t="shared" si="1"/>
        <v/>
      </c>
      <c r="L22" s="40" t="str">
        <f t="shared" si="2"/>
        <v/>
      </c>
      <c r="M22" s="41" t="e">
        <f t="shared" si="3"/>
        <v>#VALUE!</v>
      </c>
      <c r="N22" s="154"/>
      <c r="O22" s="157"/>
    </row>
    <row r="23" spans="1:15" x14ac:dyDescent="0.25">
      <c r="A23" s="166"/>
      <c r="B23" s="169"/>
      <c r="C23" s="53">
        <v>18</v>
      </c>
      <c r="D23" s="42" t="s">
        <v>41</v>
      </c>
      <c r="E23" s="35" t="s">
        <v>23</v>
      </c>
      <c r="F23" s="36">
        <v>6</v>
      </c>
      <c r="G23" s="113">
        <v>1.21</v>
      </c>
      <c r="H23" s="37">
        <f t="shared" si="0"/>
        <v>7.26</v>
      </c>
      <c r="I23" s="151"/>
      <c r="J23" s="38"/>
      <c r="K23" s="39" t="str">
        <f t="shared" si="1"/>
        <v/>
      </c>
      <c r="L23" s="40" t="str">
        <f t="shared" si="2"/>
        <v/>
      </c>
      <c r="M23" s="41" t="e">
        <f t="shared" si="3"/>
        <v>#VALUE!</v>
      </c>
      <c r="N23" s="154"/>
      <c r="O23" s="157"/>
    </row>
    <row r="24" spans="1:15" x14ac:dyDescent="0.25">
      <c r="A24" s="166"/>
      <c r="B24" s="169"/>
      <c r="C24" s="53">
        <v>19</v>
      </c>
      <c r="D24" s="34" t="s">
        <v>42</v>
      </c>
      <c r="E24" s="35" t="s">
        <v>23</v>
      </c>
      <c r="F24" s="36">
        <v>50</v>
      </c>
      <c r="G24" s="113">
        <v>1.84</v>
      </c>
      <c r="H24" s="37">
        <f t="shared" si="0"/>
        <v>92</v>
      </c>
      <c r="I24" s="151"/>
      <c r="J24" s="38"/>
      <c r="K24" s="39" t="str">
        <f t="shared" si="1"/>
        <v/>
      </c>
      <c r="L24" s="40" t="str">
        <f t="shared" si="2"/>
        <v/>
      </c>
      <c r="M24" s="41" t="e">
        <f t="shared" si="3"/>
        <v>#VALUE!</v>
      </c>
      <c r="N24" s="154"/>
      <c r="O24" s="157"/>
    </row>
    <row r="25" spans="1:15" x14ac:dyDescent="0.25">
      <c r="A25" s="166"/>
      <c r="B25" s="169"/>
      <c r="C25" s="53">
        <v>20</v>
      </c>
      <c r="D25" s="34" t="s">
        <v>43</v>
      </c>
      <c r="E25" s="35" t="s">
        <v>23</v>
      </c>
      <c r="F25" s="36">
        <v>100</v>
      </c>
      <c r="G25" s="113">
        <v>2.5499999999999998</v>
      </c>
      <c r="H25" s="37">
        <f t="shared" si="0"/>
        <v>254.99999999999997</v>
      </c>
      <c r="I25" s="151"/>
      <c r="J25" s="38"/>
      <c r="K25" s="39" t="str">
        <f t="shared" si="1"/>
        <v/>
      </c>
      <c r="L25" s="40" t="str">
        <f t="shared" si="2"/>
        <v/>
      </c>
      <c r="M25" s="41" t="e">
        <f t="shared" si="3"/>
        <v>#VALUE!</v>
      </c>
      <c r="N25" s="154"/>
      <c r="O25" s="157"/>
    </row>
    <row r="26" spans="1:15" ht="15.75" thickBot="1" x14ac:dyDescent="0.3">
      <c r="A26" s="167"/>
      <c r="B26" s="170"/>
      <c r="C26" s="116">
        <v>21</v>
      </c>
      <c r="D26" s="126" t="s">
        <v>44</v>
      </c>
      <c r="E26" s="118" t="s">
        <v>23</v>
      </c>
      <c r="F26" s="119">
        <v>12</v>
      </c>
      <c r="G26" s="120">
        <v>3.76</v>
      </c>
      <c r="H26" s="121">
        <f t="shared" si="0"/>
        <v>45.12</v>
      </c>
      <c r="I26" s="152"/>
      <c r="J26" s="122"/>
      <c r="K26" s="123" t="str">
        <f t="shared" si="1"/>
        <v/>
      </c>
      <c r="L26" s="124" t="str">
        <f t="shared" si="2"/>
        <v/>
      </c>
      <c r="M26" s="125" t="e">
        <f t="shared" si="3"/>
        <v>#VALUE!</v>
      </c>
      <c r="N26" s="155"/>
      <c r="O26" s="158"/>
    </row>
    <row r="27" spans="1:15" x14ac:dyDescent="0.25">
      <c r="A27" s="165" t="s">
        <v>136</v>
      </c>
      <c r="B27" s="168">
        <v>4</v>
      </c>
      <c r="C27" s="51">
        <v>22</v>
      </c>
      <c r="D27" s="52" t="s">
        <v>45</v>
      </c>
      <c r="E27" s="27" t="s">
        <v>23</v>
      </c>
      <c r="F27" s="28">
        <v>5</v>
      </c>
      <c r="G27" s="114">
        <v>24.76</v>
      </c>
      <c r="H27" s="29">
        <f t="shared" si="0"/>
        <v>123.80000000000001</v>
      </c>
      <c r="I27" s="153">
        <f>SUM(H27:H35)</f>
        <v>2940.12</v>
      </c>
      <c r="J27" s="30"/>
      <c r="K27" s="31" t="str">
        <f t="shared" si="1"/>
        <v/>
      </c>
      <c r="L27" s="32" t="str">
        <f t="shared" si="2"/>
        <v/>
      </c>
      <c r="M27" s="33" t="e">
        <f t="shared" si="3"/>
        <v>#VALUE!</v>
      </c>
      <c r="N27" s="153"/>
      <c r="O27" s="156"/>
    </row>
    <row r="28" spans="1:15" x14ac:dyDescent="0.25">
      <c r="A28" s="171"/>
      <c r="B28" s="173"/>
      <c r="C28" s="53">
        <v>23</v>
      </c>
      <c r="D28" s="34" t="s">
        <v>46</v>
      </c>
      <c r="E28" s="35" t="s">
        <v>23</v>
      </c>
      <c r="F28" s="36">
        <v>24</v>
      </c>
      <c r="G28" s="113">
        <v>32.57</v>
      </c>
      <c r="H28" s="37">
        <f t="shared" si="0"/>
        <v>781.68000000000006</v>
      </c>
      <c r="I28" s="151"/>
      <c r="J28" s="38"/>
      <c r="K28" s="39" t="str">
        <f t="shared" si="1"/>
        <v/>
      </c>
      <c r="L28" s="40" t="str">
        <f t="shared" si="2"/>
        <v/>
      </c>
      <c r="M28" s="41" t="e">
        <f t="shared" si="3"/>
        <v>#VALUE!</v>
      </c>
      <c r="N28" s="154"/>
      <c r="O28" s="157"/>
    </row>
    <row r="29" spans="1:15" x14ac:dyDescent="0.25">
      <c r="A29" s="171"/>
      <c r="B29" s="169"/>
      <c r="C29" s="53">
        <v>24</v>
      </c>
      <c r="D29" s="34" t="s">
        <v>47</v>
      </c>
      <c r="E29" s="35" t="s">
        <v>23</v>
      </c>
      <c r="F29" s="36">
        <v>3</v>
      </c>
      <c r="G29" s="113">
        <v>33.380000000000003</v>
      </c>
      <c r="H29" s="37">
        <f t="shared" si="0"/>
        <v>100.14000000000001</v>
      </c>
      <c r="I29" s="151"/>
      <c r="J29" s="38"/>
      <c r="K29" s="39" t="str">
        <f t="shared" si="1"/>
        <v/>
      </c>
      <c r="L29" s="40" t="str">
        <f t="shared" si="2"/>
        <v/>
      </c>
      <c r="M29" s="41" t="e">
        <f t="shared" si="3"/>
        <v>#VALUE!</v>
      </c>
      <c r="N29" s="154"/>
      <c r="O29" s="157"/>
    </row>
    <row r="30" spans="1:15" x14ac:dyDescent="0.25">
      <c r="A30" s="171"/>
      <c r="B30" s="169"/>
      <c r="C30" s="53">
        <v>25</v>
      </c>
      <c r="D30" s="34" t="s">
        <v>48</v>
      </c>
      <c r="E30" s="35" t="s">
        <v>23</v>
      </c>
      <c r="F30" s="36">
        <v>12</v>
      </c>
      <c r="G30" s="113">
        <v>50.62</v>
      </c>
      <c r="H30" s="37">
        <f t="shared" si="0"/>
        <v>607.43999999999994</v>
      </c>
      <c r="I30" s="151"/>
      <c r="J30" s="38"/>
      <c r="K30" s="39" t="str">
        <f t="shared" si="1"/>
        <v/>
      </c>
      <c r="L30" s="40" t="str">
        <f t="shared" si="2"/>
        <v/>
      </c>
      <c r="M30" s="41" t="e">
        <f t="shared" si="3"/>
        <v>#VALUE!</v>
      </c>
      <c r="N30" s="154"/>
      <c r="O30" s="157"/>
    </row>
    <row r="31" spans="1:15" x14ac:dyDescent="0.25">
      <c r="A31" s="171"/>
      <c r="B31" s="169"/>
      <c r="C31" s="53">
        <v>26</v>
      </c>
      <c r="D31" s="34" t="s">
        <v>49</v>
      </c>
      <c r="E31" s="35" t="s">
        <v>23</v>
      </c>
      <c r="F31" s="36">
        <v>8</v>
      </c>
      <c r="G31" s="113">
        <v>79.86</v>
      </c>
      <c r="H31" s="37">
        <f t="shared" si="0"/>
        <v>638.88</v>
      </c>
      <c r="I31" s="151"/>
      <c r="J31" s="38"/>
      <c r="K31" s="39" t="str">
        <f t="shared" si="1"/>
        <v/>
      </c>
      <c r="L31" s="40" t="str">
        <f t="shared" si="2"/>
        <v/>
      </c>
      <c r="M31" s="41" t="e">
        <f t="shared" si="3"/>
        <v>#VALUE!</v>
      </c>
      <c r="N31" s="154"/>
      <c r="O31" s="157"/>
    </row>
    <row r="32" spans="1:15" x14ac:dyDescent="0.25">
      <c r="A32" s="171"/>
      <c r="B32" s="169"/>
      <c r="C32" s="53">
        <v>27</v>
      </c>
      <c r="D32" s="34" t="s">
        <v>50</v>
      </c>
      <c r="E32" s="35" t="s">
        <v>23</v>
      </c>
      <c r="F32" s="36">
        <v>100</v>
      </c>
      <c r="G32" s="113">
        <v>1.44</v>
      </c>
      <c r="H32" s="37">
        <f t="shared" si="0"/>
        <v>144</v>
      </c>
      <c r="I32" s="151"/>
      <c r="J32" s="38"/>
      <c r="K32" s="39" t="str">
        <f t="shared" si="1"/>
        <v/>
      </c>
      <c r="L32" s="40" t="str">
        <f t="shared" si="2"/>
        <v/>
      </c>
      <c r="M32" s="41" t="e">
        <f t="shared" si="3"/>
        <v>#VALUE!</v>
      </c>
      <c r="N32" s="154"/>
      <c r="O32" s="157"/>
    </row>
    <row r="33" spans="1:15" x14ac:dyDescent="0.25">
      <c r="A33" s="171"/>
      <c r="B33" s="169"/>
      <c r="C33" s="53">
        <v>28</v>
      </c>
      <c r="D33" s="34" t="s">
        <v>51</v>
      </c>
      <c r="E33" s="35" t="s">
        <v>23</v>
      </c>
      <c r="F33" s="36">
        <v>50</v>
      </c>
      <c r="G33" s="113">
        <v>2.31</v>
      </c>
      <c r="H33" s="37">
        <f t="shared" si="0"/>
        <v>115.5</v>
      </c>
      <c r="I33" s="151"/>
      <c r="J33" s="38"/>
      <c r="K33" s="39" t="str">
        <f t="shared" si="1"/>
        <v/>
      </c>
      <c r="L33" s="40" t="str">
        <f t="shared" si="2"/>
        <v/>
      </c>
      <c r="M33" s="41" t="e">
        <f t="shared" si="3"/>
        <v>#VALUE!</v>
      </c>
      <c r="N33" s="154"/>
      <c r="O33" s="157"/>
    </row>
    <row r="34" spans="1:15" x14ac:dyDescent="0.25">
      <c r="A34" s="171"/>
      <c r="B34" s="169"/>
      <c r="C34" s="53">
        <v>29</v>
      </c>
      <c r="D34" s="42" t="s">
        <v>52</v>
      </c>
      <c r="E34" s="35" t="s">
        <v>23</v>
      </c>
      <c r="F34" s="36">
        <v>100</v>
      </c>
      <c r="G34" s="113">
        <v>3.76</v>
      </c>
      <c r="H34" s="37">
        <f t="shared" si="0"/>
        <v>376</v>
      </c>
      <c r="I34" s="151"/>
      <c r="J34" s="38"/>
      <c r="K34" s="39" t="str">
        <f t="shared" si="1"/>
        <v/>
      </c>
      <c r="L34" s="40" t="str">
        <f t="shared" si="2"/>
        <v/>
      </c>
      <c r="M34" s="41" t="e">
        <f t="shared" si="3"/>
        <v>#VALUE!</v>
      </c>
      <c r="N34" s="154"/>
      <c r="O34" s="157"/>
    </row>
    <row r="35" spans="1:15" ht="15.75" thickBot="1" x14ac:dyDescent="0.3">
      <c r="A35" s="172"/>
      <c r="B35" s="170"/>
      <c r="C35" s="116">
        <v>30</v>
      </c>
      <c r="D35" s="127" t="s">
        <v>53</v>
      </c>
      <c r="E35" s="118" t="s">
        <v>23</v>
      </c>
      <c r="F35" s="119">
        <v>12</v>
      </c>
      <c r="G35" s="120">
        <v>4.3899999999999997</v>
      </c>
      <c r="H35" s="121">
        <f t="shared" si="0"/>
        <v>52.679999999999993</v>
      </c>
      <c r="I35" s="152"/>
      <c r="J35" s="122"/>
      <c r="K35" s="123" t="str">
        <f t="shared" si="1"/>
        <v/>
      </c>
      <c r="L35" s="124" t="str">
        <f t="shared" si="2"/>
        <v/>
      </c>
      <c r="M35" s="125" t="e">
        <f t="shared" si="3"/>
        <v>#VALUE!</v>
      </c>
      <c r="N35" s="155"/>
      <c r="O35" s="158"/>
    </row>
    <row r="36" spans="1:15" x14ac:dyDescent="0.25">
      <c r="A36" s="165" t="s">
        <v>137</v>
      </c>
      <c r="B36" s="168">
        <v>5</v>
      </c>
      <c r="C36" s="51">
        <v>31</v>
      </c>
      <c r="D36" s="52" t="s">
        <v>54</v>
      </c>
      <c r="E36" s="27" t="s">
        <v>23</v>
      </c>
      <c r="F36" s="28">
        <v>2000</v>
      </c>
      <c r="G36" s="114">
        <v>8</v>
      </c>
      <c r="H36" s="29">
        <f t="shared" si="0"/>
        <v>16000</v>
      </c>
      <c r="I36" s="153">
        <f>SUM(H36:H51)</f>
        <v>63879.939999999995</v>
      </c>
      <c r="J36" s="30"/>
      <c r="K36" s="31" t="str">
        <f t="shared" si="1"/>
        <v/>
      </c>
      <c r="L36" s="32" t="str">
        <f t="shared" si="2"/>
        <v/>
      </c>
      <c r="M36" s="33" t="e">
        <f t="shared" si="3"/>
        <v>#VALUE!</v>
      </c>
      <c r="N36" s="153" t="e">
        <f>SUM(M36:M51)</f>
        <v>#VALUE!</v>
      </c>
      <c r="O36" s="156" t="e">
        <f>(I36-N36)/I36</f>
        <v>#VALUE!</v>
      </c>
    </row>
    <row r="37" spans="1:15" x14ac:dyDescent="0.25">
      <c r="A37" s="166"/>
      <c r="B37" s="169"/>
      <c r="C37" s="53">
        <v>32</v>
      </c>
      <c r="D37" s="34" t="s">
        <v>55</v>
      </c>
      <c r="E37" s="35" t="s">
        <v>23</v>
      </c>
      <c r="F37" s="36">
        <v>84</v>
      </c>
      <c r="G37" s="113">
        <v>8.8699999999999992</v>
      </c>
      <c r="H37" s="37">
        <f t="shared" si="0"/>
        <v>745.07999999999993</v>
      </c>
      <c r="I37" s="151"/>
      <c r="J37" s="38"/>
      <c r="K37" s="39" t="str">
        <f t="shared" si="1"/>
        <v/>
      </c>
      <c r="L37" s="40" t="str">
        <f t="shared" si="2"/>
        <v/>
      </c>
      <c r="M37" s="41" t="e">
        <f t="shared" si="3"/>
        <v>#VALUE!</v>
      </c>
      <c r="N37" s="154"/>
      <c r="O37" s="157"/>
    </row>
    <row r="38" spans="1:15" x14ac:dyDescent="0.25">
      <c r="A38" s="166"/>
      <c r="B38" s="169"/>
      <c r="C38" s="53">
        <v>33</v>
      </c>
      <c r="D38" s="34" t="s">
        <v>56</v>
      </c>
      <c r="E38" s="35" t="s">
        <v>23</v>
      </c>
      <c r="F38" s="36">
        <v>150</v>
      </c>
      <c r="G38" s="113">
        <v>12.94</v>
      </c>
      <c r="H38" s="37">
        <f t="shared" si="0"/>
        <v>1941</v>
      </c>
      <c r="I38" s="151"/>
      <c r="J38" s="38"/>
      <c r="K38" s="39" t="str">
        <f t="shared" si="1"/>
        <v/>
      </c>
      <c r="L38" s="40" t="str">
        <f t="shared" si="2"/>
        <v/>
      </c>
      <c r="M38" s="41" t="e">
        <f t="shared" si="3"/>
        <v>#VALUE!</v>
      </c>
      <c r="N38" s="154"/>
      <c r="O38" s="157"/>
    </row>
    <row r="39" spans="1:15" x14ac:dyDescent="0.25">
      <c r="A39" s="166"/>
      <c r="B39" s="169"/>
      <c r="C39" s="53">
        <v>34</v>
      </c>
      <c r="D39" s="42" t="s">
        <v>57</v>
      </c>
      <c r="E39" s="35" t="s">
        <v>23</v>
      </c>
      <c r="F39" s="36">
        <v>150</v>
      </c>
      <c r="G39" s="113">
        <v>18.29</v>
      </c>
      <c r="H39" s="37">
        <f t="shared" si="0"/>
        <v>2743.5</v>
      </c>
      <c r="I39" s="151"/>
      <c r="J39" s="38"/>
      <c r="K39" s="39" t="str">
        <f t="shared" si="1"/>
        <v/>
      </c>
      <c r="L39" s="40" t="str">
        <f t="shared" si="2"/>
        <v/>
      </c>
      <c r="M39" s="41" t="e">
        <f t="shared" si="3"/>
        <v>#VALUE!</v>
      </c>
      <c r="N39" s="154"/>
      <c r="O39" s="157"/>
    </row>
    <row r="40" spans="1:15" x14ac:dyDescent="0.25">
      <c r="A40" s="166"/>
      <c r="B40" s="169"/>
      <c r="C40" s="53">
        <v>35</v>
      </c>
      <c r="D40" s="34" t="s">
        <v>58</v>
      </c>
      <c r="E40" s="35" t="s">
        <v>23</v>
      </c>
      <c r="F40" s="36">
        <v>660</v>
      </c>
      <c r="G40" s="113">
        <v>27.47</v>
      </c>
      <c r="H40" s="37">
        <f t="shared" si="0"/>
        <v>18130.2</v>
      </c>
      <c r="I40" s="151"/>
      <c r="J40" s="38"/>
      <c r="K40" s="39" t="str">
        <f t="shared" si="1"/>
        <v/>
      </c>
      <c r="L40" s="40" t="str">
        <f t="shared" si="2"/>
        <v/>
      </c>
      <c r="M40" s="41" t="e">
        <f t="shared" si="3"/>
        <v>#VALUE!</v>
      </c>
      <c r="N40" s="154"/>
      <c r="O40" s="157"/>
    </row>
    <row r="41" spans="1:15" x14ac:dyDescent="0.25">
      <c r="A41" s="166"/>
      <c r="B41" s="169"/>
      <c r="C41" s="53">
        <v>36</v>
      </c>
      <c r="D41" s="34" t="s">
        <v>59</v>
      </c>
      <c r="E41" s="35" t="s">
        <v>23</v>
      </c>
      <c r="F41" s="36">
        <v>72</v>
      </c>
      <c r="G41" s="113">
        <v>31.94</v>
      </c>
      <c r="H41" s="37">
        <f t="shared" si="0"/>
        <v>2299.6800000000003</v>
      </c>
      <c r="I41" s="151"/>
      <c r="J41" s="38"/>
      <c r="K41" s="39" t="str">
        <f t="shared" si="1"/>
        <v/>
      </c>
      <c r="L41" s="40" t="str">
        <f t="shared" si="2"/>
        <v/>
      </c>
      <c r="M41" s="41" t="e">
        <f t="shared" si="3"/>
        <v>#VALUE!</v>
      </c>
      <c r="N41" s="154"/>
      <c r="O41" s="157"/>
    </row>
    <row r="42" spans="1:15" x14ac:dyDescent="0.25">
      <c r="A42" s="166"/>
      <c r="B42" s="169"/>
      <c r="C42" s="53">
        <v>37</v>
      </c>
      <c r="D42" s="34" t="s">
        <v>60</v>
      </c>
      <c r="E42" s="35" t="s">
        <v>23</v>
      </c>
      <c r="F42" s="36">
        <v>48</v>
      </c>
      <c r="G42" s="113">
        <v>46.54</v>
      </c>
      <c r="H42" s="37">
        <f t="shared" si="0"/>
        <v>2233.92</v>
      </c>
      <c r="I42" s="151"/>
      <c r="J42" s="38"/>
      <c r="K42" s="39" t="str">
        <f t="shared" si="1"/>
        <v/>
      </c>
      <c r="L42" s="40" t="str">
        <f t="shared" si="2"/>
        <v/>
      </c>
      <c r="M42" s="41" t="e">
        <f t="shared" si="3"/>
        <v>#VALUE!</v>
      </c>
      <c r="N42" s="154"/>
      <c r="O42" s="157"/>
    </row>
    <row r="43" spans="1:15" x14ac:dyDescent="0.25">
      <c r="A43" s="166"/>
      <c r="B43" s="169"/>
      <c r="C43" s="53">
        <v>38</v>
      </c>
      <c r="D43" s="34" t="s">
        <v>61</v>
      </c>
      <c r="E43" s="35" t="s">
        <v>23</v>
      </c>
      <c r="F43" s="36">
        <v>60</v>
      </c>
      <c r="G43" s="113">
        <v>50.7</v>
      </c>
      <c r="H43" s="37">
        <f t="shared" si="0"/>
        <v>3042</v>
      </c>
      <c r="I43" s="151"/>
      <c r="J43" s="38"/>
      <c r="K43" s="39" t="str">
        <f t="shared" si="1"/>
        <v/>
      </c>
      <c r="L43" s="40" t="str">
        <f t="shared" si="2"/>
        <v/>
      </c>
      <c r="M43" s="41" t="e">
        <f t="shared" si="3"/>
        <v>#VALUE!</v>
      </c>
      <c r="N43" s="154"/>
      <c r="O43" s="157"/>
    </row>
    <row r="44" spans="1:15" x14ac:dyDescent="0.25">
      <c r="A44" s="166"/>
      <c r="B44" s="169"/>
      <c r="C44" s="53">
        <v>39</v>
      </c>
      <c r="D44" s="34" t="s">
        <v>62</v>
      </c>
      <c r="E44" s="35" t="s">
        <v>23</v>
      </c>
      <c r="F44" s="36">
        <v>200</v>
      </c>
      <c r="G44" s="113">
        <v>62.82</v>
      </c>
      <c r="H44" s="37">
        <f t="shared" si="0"/>
        <v>12564</v>
      </c>
      <c r="I44" s="151"/>
      <c r="J44" s="38"/>
      <c r="K44" s="39" t="str">
        <f t="shared" si="1"/>
        <v/>
      </c>
      <c r="L44" s="40" t="str">
        <f t="shared" si="2"/>
        <v/>
      </c>
      <c r="M44" s="41" t="e">
        <f t="shared" si="3"/>
        <v>#VALUE!</v>
      </c>
      <c r="N44" s="154"/>
      <c r="O44" s="157"/>
    </row>
    <row r="45" spans="1:15" x14ac:dyDescent="0.25">
      <c r="A45" s="166"/>
      <c r="B45" s="169"/>
      <c r="C45" s="53">
        <v>40</v>
      </c>
      <c r="D45" s="34" t="s">
        <v>63</v>
      </c>
      <c r="E45" s="35" t="s">
        <v>23</v>
      </c>
      <c r="F45" s="36">
        <v>12</v>
      </c>
      <c r="G45" s="113">
        <v>102.2</v>
      </c>
      <c r="H45" s="37">
        <f t="shared" si="0"/>
        <v>1226.4000000000001</v>
      </c>
      <c r="I45" s="151"/>
      <c r="J45" s="38"/>
      <c r="K45" s="39" t="str">
        <f t="shared" si="1"/>
        <v/>
      </c>
      <c r="L45" s="40" t="str">
        <f t="shared" si="2"/>
        <v/>
      </c>
      <c r="M45" s="41" t="e">
        <f t="shared" si="3"/>
        <v>#VALUE!</v>
      </c>
      <c r="N45" s="154"/>
      <c r="O45" s="157"/>
    </row>
    <row r="46" spans="1:15" x14ac:dyDescent="0.25">
      <c r="A46" s="166"/>
      <c r="B46" s="169"/>
      <c r="C46" s="53">
        <v>41</v>
      </c>
      <c r="D46" s="34" t="s">
        <v>64</v>
      </c>
      <c r="E46" s="35" t="s">
        <v>23</v>
      </c>
      <c r="F46" s="36">
        <v>12</v>
      </c>
      <c r="G46" s="113">
        <v>0.32</v>
      </c>
      <c r="H46" s="37">
        <f t="shared" si="0"/>
        <v>3.84</v>
      </c>
      <c r="I46" s="151"/>
      <c r="J46" s="38"/>
      <c r="K46" s="39" t="str">
        <f t="shared" si="1"/>
        <v/>
      </c>
      <c r="L46" s="40" t="str">
        <f t="shared" si="2"/>
        <v/>
      </c>
      <c r="M46" s="41" t="e">
        <f t="shared" si="3"/>
        <v>#VALUE!</v>
      </c>
      <c r="N46" s="154"/>
      <c r="O46" s="157"/>
    </row>
    <row r="47" spans="1:15" x14ac:dyDescent="0.25">
      <c r="A47" s="166"/>
      <c r="B47" s="169"/>
      <c r="C47" s="53">
        <v>42</v>
      </c>
      <c r="D47" s="34" t="s">
        <v>65</v>
      </c>
      <c r="E47" s="35" t="s">
        <v>23</v>
      </c>
      <c r="F47" s="36">
        <v>120</v>
      </c>
      <c r="G47" s="113">
        <v>1.1299999999999999</v>
      </c>
      <c r="H47" s="37">
        <f t="shared" si="0"/>
        <v>135.6</v>
      </c>
      <c r="I47" s="151"/>
      <c r="J47" s="38"/>
      <c r="K47" s="39" t="str">
        <f t="shared" si="1"/>
        <v/>
      </c>
      <c r="L47" s="40" t="str">
        <f t="shared" si="2"/>
        <v/>
      </c>
      <c r="M47" s="41" t="e">
        <f t="shared" si="3"/>
        <v>#VALUE!</v>
      </c>
      <c r="N47" s="154"/>
      <c r="O47" s="157"/>
    </row>
    <row r="48" spans="1:15" x14ac:dyDescent="0.25">
      <c r="A48" s="166"/>
      <c r="B48" s="169"/>
      <c r="C48" s="53">
        <v>43</v>
      </c>
      <c r="D48" s="34" t="s">
        <v>66</v>
      </c>
      <c r="E48" s="35" t="s">
        <v>23</v>
      </c>
      <c r="F48" s="36">
        <v>12</v>
      </c>
      <c r="G48" s="113">
        <v>1.76</v>
      </c>
      <c r="H48" s="37">
        <f t="shared" si="0"/>
        <v>21.12</v>
      </c>
      <c r="I48" s="151"/>
      <c r="J48" s="38"/>
      <c r="K48" s="39" t="str">
        <f t="shared" si="1"/>
        <v/>
      </c>
      <c r="L48" s="40" t="str">
        <f t="shared" si="2"/>
        <v/>
      </c>
      <c r="M48" s="41" t="e">
        <f t="shared" si="3"/>
        <v>#VALUE!</v>
      </c>
      <c r="N48" s="154"/>
      <c r="O48" s="157"/>
    </row>
    <row r="49" spans="1:15" x14ac:dyDescent="0.25">
      <c r="A49" s="166"/>
      <c r="B49" s="169"/>
      <c r="C49" s="53">
        <v>44</v>
      </c>
      <c r="D49" s="34" t="s">
        <v>67</v>
      </c>
      <c r="E49" s="35" t="s">
        <v>23</v>
      </c>
      <c r="F49" s="36">
        <v>120</v>
      </c>
      <c r="G49" s="113">
        <v>2.71</v>
      </c>
      <c r="H49" s="37">
        <f t="shared" si="0"/>
        <v>325.2</v>
      </c>
      <c r="I49" s="151"/>
      <c r="J49" s="38"/>
      <c r="K49" s="39" t="str">
        <f t="shared" si="1"/>
        <v/>
      </c>
      <c r="L49" s="40" t="str">
        <f t="shared" si="2"/>
        <v/>
      </c>
      <c r="M49" s="41" t="e">
        <f t="shared" si="3"/>
        <v>#VALUE!</v>
      </c>
      <c r="N49" s="154"/>
      <c r="O49" s="157"/>
    </row>
    <row r="50" spans="1:15" x14ac:dyDescent="0.25">
      <c r="A50" s="166"/>
      <c r="B50" s="169"/>
      <c r="C50" s="53">
        <v>45</v>
      </c>
      <c r="D50" s="34" t="s">
        <v>68</v>
      </c>
      <c r="E50" s="35" t="s">
        <v>23</v>
      </c>
      <c r="F50" s="36">
        <v>240</v>
      </c>
      <c r="G50" s="113">
        <v>3.76</v>
      </c>
      <c r="H50" s="37">
        <f t="shared" si="0"/>
        <v>902.4</v>
      </c>
      <c r="I50" s="151"/>
      <c r="J50" s="38"/>
      <c r="K50" s="39" t="str">
        <f t="shared" si="1"/>
        <v/>
      </c>
      <c r="L50" s="40" t="str">
        <f t="shared" si="2"/>
        <v/>
      </c>
      <c r="M50" s="41" t="e">
        <f t="shared" si="3"/>
        <v>#VALUE!</v>
      </c>
      <c r="N50" s="154"/>
      <c r="O50" s="157"/>
    </row>
    <row r="51" spans="1:15" ht="15.75" thickBot="1" x14ac:dyDescent="0.3">
      <c r="A51" s="167"/>
      <c r="B51" s="170"/>
      <c r="C51" s="116">
        <v>46</v>
      </c>
      <c r="D51" s="126" t="s">
        <v>69</v>
      </c>
      <c r="E51" s="118" t="s">
        <v>23</v>
      </c>
      <c r="F51" s="119">
        <v>300</v>
      </c>
      <c r="G51" s="120">
        <v>5.22</v>
      </c>
      <c r="H51" s="121">
        <f t="shared" si="0"/>
        <v>1566</v>
      </c>
      <c r="I51" s="152"/>
      <c r="J51" s="122"/>
      <c r="K51" s="123" t="str">
        <f t="shared" si="1"/>
        <v/>
      </c>
      <c r="L51" s="124" t="str">
        <f t="shared" si="2"/>
        <v/>
      </c>
      <c r="M51" s="125" t="e">
        <f t="shared" si="3"/>
        <v>#VALUE!</v>
      </c>
      <c r="N51" s="155"/>
      <c r="O51" s="158"/>
    </row>
    <row r="52" spans="1:15" x14ac:dyDescent="0.25">
      <c r="A52" s="165" t="s">
        <v>70</v>
      </c>
      <c r="B52" s="168">
        <v>6</v>
      </c>
      <c r="C52" s="51">
        <v>47</v>
      </c>
      <c r="D52" s="52" t="s">
        <v>71</v>
      </c>
      <c r="E52" s="27" t="s">
        <v>23</v>
      </c>
      <c r="F52" s="28">
        <v>18</v>
      </c>
      <c r="G52" s="114">
        <v>17.559999999999999</v>
      </c>
      <c r="H52" s="29">
        <f t="shared" si="0"/>
        <v>316.08</v>
      </c>
      <c r="I52" s="153">
        <f>SUM(H52:H57)</f>
        <v>1232.6399999999999</v>
      </c>
      <c r="J52" s="30"/>
      <c r="K52" s="31" t="str">
        <f t="shared" si="1"/>
        <v/>
      </c>
      <c r="L52" s="32" t="str">
        <f t="shared" si="2"/>
        <v/>
      </c>
      <c r="M52" s="33" t="e">
        <f t="shared" si="3"/>
        <v>#VALUE!</v>
      </c>
      <c r="N52" s="153" t="e">
        <f>SUM(M52:M57)</f>
        <v>#VALUE!</v>
      </c>
      <c r="O52" s="156" t="e">
        <f>(I52-N52)/I52</f>
        <v>#VALUE!</v>
      </c>
    </row>
    <row r="53" spans="1:15" x14ac:dyDescent="0.25">
      <c r="A53" s="166"/>
      <c r="B53" s="169"/>
      <c r="C53" s="53">
        <v>48</v>
      </c>
      <c r="D53" s="34" t="s">
        <v>72</v>
      </c>
      <c r="E53" s="35" t="s">
        <v>23</v>
      </c>
      <c r="F53" s="36">
        <v>12</v>
      </c>
      <c r="G53" s="113">
        <v>22.92</v>
      </c>
      <c r="H53" s="37">
        <f t="shared" si="0"/>
        <v>275.04000000000002</v>
      </c>
      <c r="I53" s="151"/>
      <c r="J53" s="38"/>
      <c r="K53" s="39" t="str">
        <f t="shared" si="1"/>
        <v/>
      </c>
      <c r="L53" s="40" t="str">
        <f t="shared" si="2"/>
        <v/>
      </c>
      <c r="M53" s="41" t="e">
        <f t="shared" si="3"/>
        <v>#VALUE!</v>
      </c>
      <c r="N53" s="154"/>
      <c r="O53" s="157"/>
    </row>
    <row r="54" spans="1:15" x14ac:dyDescent="0.25">
      <c r="A54" s="166"/>
      <c r="B54" s="169"/>
      <c r="C54" s="53">
        <v>49</v>
      </c>
      <c r="D54" s="34" t="s">
        <v>73</v>
      </c>
      <c r="E54" s="35" t="s">
        <v>23</v>
      </c>
      <c r="F54" s="36">
        <v>18</v>
      </c>
      <c r="G54" s="113">
        <v>30.1</v>
      </c>
      <c r="H54" s="37">
        <f t="shared" si="0"/>
        <v>541.80000000000007</v>
      </c>
      <c r="I54" s="151"/>
      <c r="J54" s="38"/>
      <c r="K54" s="39" t="str">
        <f t="shared" si="1"/>
        <v/>
      </c>
      <c r="L54" s="40" t="str">
        <f t="shared" si="2"/>
        <v/>
      </c>
      <c r="M54" s="41" t="e">
        <f t="shared" si="3"/>
        <v>#VALUE!</v>
      </c>
      <c r="N54" s="154"/>
      <c r="O54" s="157"/>
    </row>
    <row r="55" spans="1:15" x14ac:dyDescent="0.25">
      <c r="A55" s="166"/>
      <c r="B55" s="169"/>
      <c r="C55" s="53">
        <v>50</v>
      </c>
      <c r="D55" s="34" t="s">
        <v>74</v>
      </c>
      <c r="E55" s="35" t="s">
        <v>23</v>
      </c>
      <c r="F55" s="36">
        <v>12</v>
      </c>
      <c r="G55" s="113">
        <v>1.92</v>
      </c>
      <c r="H55" s="37">
        <f t="shared" si="0"/>
        <v>23.04</v>
      </c>
      <c r="I55" s="151"/>
      <c r="J55" s="38"/>
      <c r="K55" s="39" t="str">
        <f t="shared" si="1"/>
        <v/>
      </c>
      <c r="L55" s="40" t="str">
        <f t="shared" si="2"/>
        <v/>
      </c>
      <c r="M55" s="41" t="e">
        <f t="shared" si="3"/>
        <v>#VALUE!</v>
      </c>
      <c r="N55" s="154"/>
      <c r="O55" s="157"/>
    </row>
    <row r="56" spans="1:15" x14ac:dyDescent="0.25">
      <c r="A56" s="166"/>
      <c r="B56" s="169"/>
      <c r="C56" s="53">
        <v>51</v>
      </c>
      <c r="D56" s="34" t="s">
        <v>75</v>
      </c>
      <c r="E56" s="35" t="s">
        <v>23</v>
      </c>
      <c r="F56" s="36">
        <v>12</v>
      </c>
      <c r="G56" s="113">
        <v>2.5499999999999998</v>
      </c>
      <c r="H56" s="37">
        <f t="shared" si="0"/>
        <v>30.599999999999998</v>
      </c>
      <c r="I56" s="151"/>
      <c r="J56" s="38"/>
      <c r="K56" s="39" t="str">
        <f t="shared" si="1"/>
        <v/>
      </c>
      <c r="L56" s="40" t="str">
        <f t="shared" si="2"/>
        <v/>
      </c>
      <c r="M56" s="41" t="e">
        <f t="shared" si="3"/>
        <v>#VALUE!</v>
      </c>
      <c r="N56" s="154"/>
      <c r="O56" s="157"/>
    </row>
    <row r="57" spans="1:15" ht="15.75" thickBot="1" x14ac:dyDescent="0.3">
      <c r="A57" s="167"/>
      <c r="B57" s="170"/>
      <c r="C57" s="116">
        <v>52</v>
      </c>
      <c r="D57" s="126" t="s">
        <v>76</v>
      </c>
      <c r="E57" s="118" t="s">
        <v>23</v>
      </c>
      <c r="F57" s="119">
        <v>12</v>
      </c>
      <c r="G57" s="120">
        <v>3.84</v>
      </c>
      <c r="H57" s="121">
        <f t="shared" si="0"/>
        <v>46.08</v>
      </c>
      <c r="I57" s="152"/>
      <c r="J57" s="122"/>
      <c r="K57" s="123" t="str">
        <f t="shared" si="1"/>
        <v/>
      </c>
      <c r="L57" s="124" t="str">
        <f t="shared" si="2"/>
        <v/>
      </c>
      <c r="M57" s="125" t="e">
        <f t="shared" si="3"/>
        <v>#VALUE!</v>
      </c>
      <c r="N57" s="155"/>
      <c r="O57" s="158"/>
    </row>
    <row r="58" spans="1:15" s="106" customFormat="1" x14ac:dyDescent="0.25">
      <c r="A58" s="175" t="s">
        <v>77</v>
      </c>
      <c r="B58" s="178">
        <v>7</v>
      </c>
      <c r="C58" s="129">
        <v>53</v>
      </c>
      <c r="D58" s="52" t="s">
        <v>78</v>
      </c>
      <c r="E58" s="100" t="s">
        <v>23</v>
      </c>
      <c r="F58" s="28">
        <v>18</v>
      </c>
      <c r="G58" s="137">
        <v>3.75</v>
      </c>
      <c r="H58" s="101">
        <f t="shared" si="0"/>
        <v>67.5</v>
      </c>
      <c r="I58" s="181">
        <f>SUM(H58:H62)</f>
        <v>712.31999999999994</v>
      </c>
      <c r="J58" s="102"/>
      <c r="K58" s="103" t="str">
        <f t="shared" si="1"/>
        <v/>
      </c>
      <c r="L58" s="104" t="str">
        <f t="shared" si="2"/>
        <v/>
      </c>
      <c r="M58" s="105" t="e">
        <f t="shared" si="3"/>
        <v>#VALUE!</v>
      </c>
      <c r="N58" s="181" t="e">
        <f>SUM(M58:M62)</f>
        <v>#VALUE!</v>
      </c>
      <c r="O58" s="186" t="e">
        <f>(I58-N58)/I58</f>
        <v>#VALUE!</v>
      </c>
    </row>
    <row r="59" spans="1:15" s="106" customFormat="1" x14ac:dyDescent="0.25">
      <c r="A59" s="176"/>
      <c r="B59" s="179"/>
      <c r="C59" s="128">
        <v>54</v>
      </c>
      <c r="D59" s="34" t="s">
        <v>79</v>
      </c>
      <c r="E59" s="107" t="s">
        <v>23</v>
      </c>
      <c r="F59" s="36">
        <v>18</v>
      </c>
      <c r="G59" s="138">
        <v>4.3</v>
      </c>
      <c r="H59" s="108">
        <f t="shared" ref="H59:H101" si="4">F59*G59</f>
        <v>77.399999999999991</v>
      </c>
      <c r="I59" s="182"/>
      <c r="J59" s="109"/>
      <c r="K59" s="110" t="str">
        <f t="shared" si="1"/>
        <v/>
      </c>
      <c r="L59" s="111" t="str">
        <f t="shared" si="2"/>
        <v/>
      </c>
      <c r="M59" s="112" t="e">
        <f t="shared" si="3"/>
        <v>#VALUE!</v>
      </c>
      <c r="N59" s="184"/>
      <c r="O59" s="187"/>
    </row>
    <row r="60" spans="1:15" s="106" customFormat="1" x14ac:dyDescent="0.25">
      <c r="A60" s="176"/>
      <c r="B60" s="179"/>
      <c r="C60" s="128">
        <v>55</v>
      </c>
      <c r="D60" s="34" t="s">
        <v>80</v>
      </c>
      <c r="E60" s="107" t="s">
        <v>23</v>
      </c>
      <c r="F60" s="36">
        <v>6</v>
      </c>
      <c r="G60" s="138">
        <v>8.1199999999999992</v>
      </c>
      <c r="H60" s="108">
        <f t="shared" si="4"/>
        <v>48.72</v>
      </c>
      <c r="I60" s="182"/>
      <c r="J60" s="109"/>
      <c r="K60" s="110" t="str">
        <f t="shared" ref="K60:K101" si="5">IF(ISBLANK(J60),"",IF(AND(J60&gt;=0%,J60&lt;=70%),ROUND(J60,4),"ΜΗ ΑΠΟΔΕΚΤΟ"))</f>
        <v/>
      </c>
      <c r="L60" s="111" t="str">
        <f t="shared" ref="L60:L101" si="6">IF(ISBLANK(J60),"",G60-K60*G60)</f>
        <v/>
      </c>
      <c r="M60" s="112" t="e">
        <f t="shared" ref="M60:M101" si="7">F60*L60</f>
        <v>#VALUE!</v>
      </c>
      <c r="N60" s="184"/>
      <c r="O60" s="187"/>
    </row>
    <row r="61" spans="1:15" s="106" customFormat="1" x14ac:dyDescent="0.25">
      <c r="A61" s="176"/>
      <c r="B61" s="179"/>
      <c r="C61" s="128">
        <v>56</v>
      </c>
      <c r="D61" s="34" t="s">
        <v>81</v>
      </c>
      <c r="E61" s="107" t="s">
        <v>23</v>
      </c>
      <c r="F61" s="36">
        <v>12</v>
      </c>
      <c r="G61" s="138">
        <v>13.33</v>
      </c>
      <c r="H61" s="108">
        <f t="shared" si="4"/>
        <v>159.96</v>
      </c>
      <c r="I61" s="182"/>
      <c r="J61" s="109"/>
      <c r="K61" s="110" t="str">
        <f t="shared" si="5"/>
        <v/>
      </c>
      <c r="L61" s="111" t="str">
        <f t="shared" si="6"/>
        <v/>
      </c>
      <c r="M61" s="112" t="e">
        <f t="shared" si="7"/>
        <v>#VALUE!</v>
      </c>
      <c r="N61" s="184"/>
      <c r="O61" s="187"/>
    </row>
    <row r="62" spans="1:15" s="106" customFormat="1" ht="15.75" thickBot="1" x14ac:dyDescent="0.3">
      <c r="A62" s="177"/>
      <c r="B62" s="180"/>
      <c r="C62" s="130">
        <v>57</v>
      </c>
      <c r="D62" s="126" t="s">
        <v>82</v>
      </c>
      <c r="E62" s="131" t="s">
        <v>23</v>
      </c>
      <c r="F62" s="119">
        <v>18</v>
      </c>
      <c r="G62" s="139">
        <v>19.93</v>
      </c>
      <c r="H62" s="132">
        <f t="shared" si="4"/>
        <v>358.74</v>
      </c>
      <c r="I62" s="183"/>
      <c r="J62" s="133"/>
      <c r="K62" s="134" t="str">
        <f t="shared" si="5"/>
        <v/>
      </c>
      <c r="L62" s="135" t="str">
        <f t="shared" si="6"/>
        <v/>
      </c>
      <c r="M62" s="136" t="e">
        <f t="shared" si="7"/>
        <v>#VALUE!</v>
      </c>
      <c r="N62" s="185"/>
      <c r="O62" s="188"/>
    </row>
    <row r="63" spans="1:15" x14ac:dyDescent="0.25">
      <c r="A63" s="165" t="s">
        <v>83</v>
      </c>
      <c r="B63" s="168">
        <v>8</v>
      </c>
      <c r="C63" s="51">
        <v>58</v>
      </c>
      <c r="D63" s="52" t="s">
        <v>84</v>
      </c>
      <c r="E63" s="27" t="s">
        <v>23</v>
      </c>
      <c r="F63" s="28">
        <v>24</v>
      </c>
      <c r="G63" s="114">
        <v>7.18</v>
      </c>
      <c r="H63" s="29">
        <f t="shared" si="4"/>
        <v>172.32</v>
      </c>
      <c r="I63" s="153">
        <f>SUM(H63:H72)</f>
        <v>3228.24</v>
      </c>
      <c r="J63" s="30"/>
      <c r="K63" s="31" t="str">
        <f t="shared" si="5"/>
        <v/>
      </c>
      <c r="L63" s="32" t="str">
        <f t="shared" si="6"/>
        <v/>
      </c>
      <c r="M63" s="33" t="e">
        <f t="shared" si="7"/>
        <v>#VALUE!</v>
      </c>
      <c r="N63" s="153" t="e">
        <f>SUM(M63:M72)</f>
        <v>#VALUE!</v>
      </c>
      <c r="O63" s="156" t="e">
        <f>(I63-N63)/I63</f>
        <v>#VALUE!</v>
      </c>
    </row>
    <row r="64" spans="1:15" x14ac:dyDescent="0.25">
      <c r="A64" s="171"/>
      <c r="B64" s="173"/>
      <c r="C64" s="53">
        <v>59</v>
      </c>
      <c r="D64" s="42" t="s">
        <v>85</v>
      </c>
      <c r="E64" s="35" t="s">
        <v>23</v>
      </c>
      <c r="F64" s="36">
        <v>6</v>
      </c>
      <c r="G64" s="113">
        <v>9.1</v>
      </c>
      <c r="H64" s="37">
        <f t="shared" si="4"/>
        <v>54.599999999999994</v>
      </c>
      <c r="I64" s="151"/>
      <c r="J64" s="38"/>
      <c r="K64" s="39" t="str">
        <f t="shared" si="5"/>
        <v/>
      </c>
      <c r="L64" s="40" t="str">
        <f t="shared" si="6"/>
        <v/>
      </c>
      <c r="M64" s="41" t="e">
        <f t="shared" si="7"/>
        <v>#VALUE!</v>
      </c>
      <c r="N64" s="193"/>
      <c r="O64" s="195"/>
    </row>
    <row r="65" spans="1:15" x14ac:dyDescent="0.25">
      <c r="A65" s="171"/>
      <c r="B65" s="173"/>
      <c r="C65" s="53">
        <v>60</v>
      </c>
      <c r="D65" s="34" t="s">
        <v>86</v>
      </c>
      <c r="E65" s="35" t="s">
        <v>23</v>
      </c>
      <c r="F65" s="36">
        <v>18</v>
      </c>
      <c r="G65" s="113">
        <v>11.41</v>
      </c>
      <c r="H65" s="37">
        <f t="shared" si="4"/>
        <v>205.38</v>
      </c>
      <c r="I65" s="151"/>
      <c r="J65" s="38"/>
      <c r="K65" s="39" t="str">
        <f t="shared" si="5"/>
        <v/>
      </c>
      <c r="L65" s="40" t="str">
        <f t="shared" si="6"/>
        <v/>
      </c>
      <c r="M65" s="41" t="e">
        <f t="shared" si="7"/>
        <v>#VALUE!</v>
      </c>
      <c r="N65" s="193"/>
      <c r="O65" s="195"/>
    </row>
    <row r="66" spans="1:15" x14ac:dyDescent="0.25">
      <c r="A66" s="171"/>
      <c r="B66" s="173"/>
      <c r="C66" s="53">
        <v>61</v>
      </c>
      <c r="D66" s="34" t="s">
        <v>87</v>
      </c>
      <c r="E66" s="35" t="s">
        <v>23</v>
      </c>
      <c r="F66" s="36">
        <v>18</v>
      </c>
      <c r="G66" s="113">
        <v>15.01</v>
      </c>
      <c r="H66" s="37">
        <f t="shared" si="4"/>
        <v>270.18</v>
      </c>
      <c r="I66" s="151"/>
      <c r="J66" s="38"/>
      <c r="K66" s="39" t="str">
        <f t="shared" si="5"/>
        <v/>
      </c>
      <c r="L66" s="40" t="str">
        <f t="shared" si="6"/>
        <v/>
      </c>
      <c r="M66" s="41" t="e">
        <f t="shared" si="7"/>
        <v>#VALUE!</v>
      </c>
      <c r="N66" s="193"/>
      <c r="O66" s="195"/>
    </row>
    <row r="67" spans="1:15" x14ac:dyDescent="0.25">
      <c r="A67" s="171"/>
      <c r="B67" s="173"/>
      <c r="C67" s="53">
        <v>62</v>
      </c>
      <c r="D67" s="34" t="s">
        <v>88</v>
      </c>
      <c r="E67" s="35" t="s">
        <v>23</v>
      </c>
      <c r="F67" s="36">
        <v>18</v>
      </c>
      <c r="G67" s="113">
        <v>23.63</v>
      </c>
      <c r="H67" s="37">
        <f t="shared" si="4"/>
        <v>425.34</v>
      </c>
      <c r="I67" s="151"/>
      <c r="J67" s="38"/>
      <c r="K67" s="39" t="str">
        <f t="shared" si="5"/>
        <v/>
      </c>
      <c r="L67" s="40" t="str">
        <f t="shared" si="6"/>
        <v/>
      </c>
      <c r="M67" s="41" t="e">
        <f t="shared" si="7"/>
        <v>#VALUE!</v>
      </c>
      <c r="N67" s="193"/>
      <c r="O67" s="195"/>
    </row>
    <row r="68" spans="1:15" x14ac:dyDescent="0.25">
      <c r="A68" s="171"/>
      <c r="B68" s="173"/>
      <c r="C68" s="53">
        <v>63</v>
      </c>
      <c r="D68" s="34" t="s">
        <v>89</v>
      </c>
      <c r="E68" s="35" t="s">
        <v>23</v>
      </c>
      <c r="F68" s="36">
        <v>18</v>
      </c>
      <c r="G68" s="113">
        <v>29.95</v>
      </c>
      <c r="H68" s="37">
        <f t="shared" si="4"/>
        <v>539.1</v>
      </c>
      <c r="I68" s="151"/>
      <c r="J68" s="38"/>
      <c r="K68" s="39" t="str">
        <f t="shared" si="5"/>
        <v/>
      </c>
      <c r="L68" s="40" t="str">
        <f t="shared" si="6"/>
        <v/>
      </c>
      <c r="M68" s="41" t="e">
        <f t="shared" si="7"/>
        <v>#VALUE!</v>
      </c>
      <c r="N68" s="193"/>
      <c r="O68" s="195"/>
    </row>
    <row r="69" spans="1:15" x14ac:dyDescent="0.25">
      <c r="A69" s="171"/>
      <c r="B69" s="173"/>
      <c r="C69" s="53">
        <v>64</v>
      </c>
      <c r="D69" s="42" t="s">
        <v>90</v>
      </c>
      <c r="E69" s="35" t="s">
        <v>23</v>
      </c>
      <c r="F69" s="36">
        <v>6</v>
      </c>
      <c r="G69" s="113">
        <v>36.33</v>
      </c>
      <c r="H69" s="37">
        <f t="shared" si="4"/>
        <v>217.98</v>
      </c>
      <c r="I69" s="151"/>
      <c r="J69" s="38"/>
      <c r="K69" s="39" t="str">
        <f t="shared" si="5"/>
        <v/>
      </c>
      <c r="L69" s="40" t="str">
        <f t="shared" si="6"/>
        <v/>
      </c>
      <c r="M69" s="41" t="e">
        <f t="shared" si="7"/>
        <v>#VALUE!</v>
      </c>
      <c r="N69" s="193"/>
      <c r="O69" s="195"/>
    </row>
    <row r="70" spans="1:15" x14ac:dyDescent="0.25">
      <c r="A70" s="171"/>
      <c r="B70" s="173"/>
      <c r="C70" s="53">
        <v>65</v>
      </c>
      <c r="D70" s="42" t="s">
        <v>91</v>
      </c>
      <c r="E70" s="35" t="s">
        <v>23</v>
      </c>
      <c r="F70" s="36">
        <v>18</v>
      </c>
      <c r="G70" s="113">
        <v>46.31</v>
      </c>
      <c r="H70" s="37">
        <f t="shared" si="4"/>
        <v>833.58</v>
      </c>
      <c r="I70" s="151"/>
      <c r="J70" s="38"/>
      <c r="K70" s="39" t="str">
        <f t="shared" si="5"/>
        <v/>
      </c>
      <c r="L70" s="40" t="str">
        <f t="shared" si="6"/>
        <v/>
      </c>
      <c r="M70" s="41" t="e">
        <f t="shared" si="7"/>
        <v>#VALUE!</v>
      </c>
      <c r="N70" s="193"/>
      <c r="O70" s="195"/>
    </row>
    <row r="71" spans="1:15" x14ac:dyDescent="0.25">
      <c r="A71" s="171"/>
      <c r="B71" s="173"/>
      <c r="C71" s="53">
        <v>66</v>
      </c>
      <c r="D71" s="34" t="s">
        <v>92</v>
      </c>
      <c r="E71" s="35" t="s">
        <v>23</v>
      </c>
      <c r="F71" s="36">
        <v>6</v>
      </c>
      <c r="G71" s="113">
        <v>73.459999999999994</v>
      </c>
      <c r="H71" s="37">
        <f t="shared" si="4"/>
        <v>440.76</v>
      </c>
      <c r="I71" s="151"/>
      <c r="J71" s="38"/>
      <c r="K71" s="39" t="str">
        <f t="shared" si="5"/>
        <v/>
      </c>
      <c r="L71" s="40" t="str">
        <f t="shared" si="6"/>
        <v/>
      </c>
      <c r="M71" s="41" t="e">
        <f t="shared" si="7"/>
        <v>#VALUE!</v>
      </c>
      <c r="N71" s="193"/>
      <c r="O71" s="195"/>
    </row>
    <row r="72" spans="1:15" ht="15.75" thickBot="1" x14ac:dyDescent="0.3">
      <c r="A72" s="172"/>
      <c r="B72" s="174"/>
      <c r="C72" s="116">
        <v>67</v>
      </c>
      <c r="D72" s="127" t="s">
        <v>93</v>
      </c>
      <c r="E72" s="118" t="s">
        <v>23</v>
      </c>
      <c r="F72" s="119">
        <v>12</v>
      </c>
      <c r="G72" s="120">
        <v>5.75</v>
      </c>
      <c r="H72" s="121">
        <f t="shared" si="4"/>
        <v>69</v>
      </c>
      <c r="I72" s="152"/>
      <c r="J72" s="122"/>
      <c r="K72" s="123" t="str">
        <f t="shared" si="5"/>
        <v/>
      </c>
      <c r="L72" s="135" t="str">
        <f t="shared" si="6"/>
        <v/>
      </c>
      <c r="M72" s="125" t="e">
        <f t="shared" si="7"/>
        <v>#VALUE!</v>
      </c>
      <c r="N72" s="194"/>
      <c r="O72" s="196"/>
    </row>
    <row r="73" spans="1:15" x14ac:dyDescent="0.25">
      <c r="A73" s="165" t="s">
        <v>94</v>
      </c>
      <c r="B73" s="168">
        <v>9</v>
      </c>
      <c r="C73" s="51">
        <v>68</v>
      </c>
      <c r="D73" s="52" t="s">
        <v>95</v>
      </c>
      <c r="E73" s="27" t="s">
        <v>23</v>
      </c>
      <c r="F73" s="28">
        <v>10</v>
      </c>
      <c r="G73" s="114">
        <v>1.1299999999999999</v>
      </c>
      <c r="H73" s="29">
        <f t="shared" si="4"/>
        <v>11.299999999999999</v>
      </c>
      <c r="I73" s="153">
        <f>SUM(H73:H78)</f>
        <v>192.9</v>
      </c>
      <c r="J73" s="30"/>
      <c r="K73" s="31" t="str">
        <f t="shared" si="5"/>
        <v/>
      </c>
      <c r="L73" s="57" t="str">
        <f t="shared" si="6"/>
        <v/>
      </c>
      <c r="M73" s="33" t="e">
        <f t="shared" si="7"/>
        <v>#VALUE!</v>
      </c>
      <c r="N73" s="153" t="e">
        <f>SUM(M73:M78)</f>
        <v>#VALUE!</v>
      </c>
      <c r="O73" s="156" t="e">
        <f>(I73-N73)/I73</f>
        <v>#VALUE!</v>
      </c>
    </row>
    <row r="74" spans="1:15" x14ac:dyDescent="0.25">
      <c r="A74" s="189"/>
      <c r="B74" s="191"/>
      <c r="C74" s="53">
        <v>69</v>
      </c>
      <c r="D74" s="42" t="s">
        <v>96</v>
      </c>
      <c r="E74" s="35" t="s">
        <v>23</v>
      </c>
      <c r="F74" s="36">
        <v>30</v>
      </c>
      <c r="G74" s="113">
        <v>1.76</v>
      </c>
      <c r="H74" s="37">
        <f t="shared" si="4"/>
        <v>52.8</v>
      </c>
      <c r="I74" s="151"/>
      <c r="J74" s="38"/>
      <c r="K74" s="39" t="str">
        <f t="shared" si="5"/>
        <v/>
      </c>
      <c r="L74" s="40" t="str">
        <f t="shared" si="6"/>
        <v/>
      </c>
      <c r="M74" s="41" t="e">
        <f t="shared" si="7"/>
        <v>#VALUE!</v>
      </c>
      <c r="N74" s="154"/>
      <c r="O74" s="157"/>
    </row>
    <row r="75" spans="1:15" x14ac:dyDescent="0.25">
      <c r="A75" s="189"/>
      <c r="B75" s="191"/>
      <c r="C75" s="53">
        <v>70</v>
      </c>
      <c r="D75" s="42" t="s">
        <v>97</v>
      </c>
      <c r="E75" s="35" t="s">
        <v>23</v>
      </c>
      <c r="F75" s="36">
        <v>10</v>
      </c>
      <c r="G75" s="113">
        <v>1.6</v>
      </c>
      <c r="H75" s="37">
        <f t="shared" si="4"/>
        <v>16</v>
      </c>
      <c r="I75" s="151"/>
      <c r="J75" s="38"/>
      <c r="K75" s="39" t="str">
        <f t="shared" si="5"/>
        <v/>
      </c>
      <c r="L75" s="40" t="str">
        <f t="shared" si="6"/>
        <v/>
      </c>
      <c r="M75" s="41" t="e">
        <f t="shared" si="7"/>
        <v>#VALUE!</v>
      </c>
      <c r="N75" s="154"/>
      <c r="O75" s="157"/>
    </row>
    <row r="76" spans="1:15" x14ac:dyDescent="0.25">
      <c r="A76" s="189"/>
      <c r="B76" s="191"/>
      <c r="C76" s="53">
        <v>71</v>
      </c>
      <c r="D76" s="34" t="s">
        <v>98</v>
      </c>
      <c r="E76" s="35" t="s">
        <v>23</v>
      </c>
      <c r="F76" s="36">
        <v>10</v>
      </c>
      <c r="G76" s="113">
        <v>2.4700000000000002</v>
      </c>
      <c r="H76" s="37">
        <f t="shared" si="4"/>
        <v>24.700000000000003</v>
      </c>
      <c r="I76" s="151"/>
      <c r="J76" s="38"/>
      <c r="K76" s="39" t="str">
        <f t="shared" si="5"/>
        <v/>
      </c>
      <c r="L76" s="40" t="str">
        <f t="shared" si="6"/>
        <v/>
      </c>
      <c r="M76" s="41" t="e">
        <f t="shared" si="7"/>
        <v>#VALUE!</v>
      </c>
      <c r="N76" s="154"/>
      <c r="O76" s="157"/>
    </row>
    <row r="77" spans="1:15" x14ac:dyDescent="0.25">
      <c r="A77" s="189"/>
      <c r="B77" s="191"/>
      <c r="C77" s="53">
        <v>72</v>
      </c>
      <c r="D77" s="34" t="s">
        <v>99</v>
      </c>
      <c r="E77" s="35" t="s">
        <v>23</v>
      </c>
      <c r="F77" s="36">
        <v>20</v>
      </c>
      <c r="G77" s="113">
        <v>3.91</v>
      </c>
      <c r="H77" s="37">
        <f t="shared" si="4"/>
        <v>78.2</v>
      </c>
      <c r="I77" s="151"/>
      <c r="J77" s="38"/>
      <c r="K77" s="39" t="str">
        <f t="shared" si="5"/>
        <v/>
      </c>
      <c r="L77" s="40" t="str">
        <f t="shared" si="6"/>
        <v/>
      </c>
      <c r="M77" s="41" t="e">
        <f t="shared" si="7"/>
        <v>#VALUE!</v>
      </c>
      <c r="N77" s="154"/>
      <c r="O77" s="157"/>
    </row>
    <row r="78" spans="1:15" ht="15.75" thickBot="1" x14ac:dyDescent="0.3">
      <c r="A78" s="190"/>
      <c r="B78" s="192"/>
      <c r="C78" s="116">
        <v>73</v>
      </c>
      <c r="D78" s="127" t="s">
        <v>100</v>
      </c>
      <c r="E78" s="118" t="s">
        <v>23</v>
      </c>
      <c r="F78" s="119">
        <v>10</v>
      </c>
      <c r="G78" s="120">
        <v>0.99</v>
      </c>
      <c r="H78" s="121">
        <f t="shared" si="4"/>
        <v>9.9</v>
      </c>
      <c r="I78" s="152"/>
      <c r="J78" s="122"/>
      <c r="K78" s="123" t="str">
        <f t="shared" si="5"/>
        <v/>
      </c>
      <c r="L78" s="124" t="str">
        <f t="shared" si="6"/>
        <v/>
      </c>
      <c r="M78" s="125" t="e">
        <f t="shared" si="7"/>
        <v>#VALUE!</v>
      </c>
      <c r="N78" s="155"/>
      <c r="O78" s="158"/>
    </row>
    <row r="79" spans="1:15" x14ac:dyDescent="0.25">
      <c r="A79" s="165" t="s">
        <v>101</v>
      </c>
      <c r="B79" s="168">
        <v>10</v>
      </c>
      <c r="C79" s="51">
        <v>74</v>
      </c>
      <c r="D79" s="52" t="s">
        <v>102</v>
      </c>
      <c r="E79" s="27" t="s">
        <v>23</v>
      </c>
      <c r="F79" s="28">
        <v>50</v>
      </c>
      <c r="G79" s="114">
        <v>0.4</v>
      </c>
      <c r="H79" s="29">
        <f t="shared" si="4"/>
        <v>20</v>
      </c>
      <c r="I79" s="153">
        <f>SUM(H79:H86)</f>
        <v>249.85999999999999</v>
      </c>
      <c r="J79" s="30"/>
      <c r="K79" s="31" t="str">
        <f t="shared" si="5"/>
        <v/>
      </c>
      <c r="L79" s="32" t="str">
        <f t="shared" si="6"/>
        <v/>
      </c>
      <c r="M79" s="33" t="e">
        <f t="shared" si="7"/>
        <v>#VALUE!</v>
      </c>
      <c r="N79" s="153" t="e">
        <f>SUM(M79:M86)</f>
        <v>#VALUE!</v>
      </c>
      <c r="O79" s="156" t="e">
        <f>(I79-N79)/I79</f>
        <v>#VALUE!</v>
      </c>
    </row>
    <row r="80" spans="1:15" x14ac:dyDescent="0.25">
      <c r="A80" s="171"/>
      <c r="B80" s="173"/>
      <c r="C80" s="53">
        <v>75</v>
      </c>
      <c r="D80" s="34" t="s">
        <v>103</v>
      </c>
      <c r="E80" s="35" t="s">
        <v>23</v>
      </c>
      <c r="F80" s="36">
        <v>50</v>
      </c>
      <c r="G80" s="113">
        <v>0.47</v>
      </c>
      <c r="H80" s="37">
        <f t="shared" si="4"/>
        <v>23.5</v>
      </c>
      <c r="I80" s="151"/>
      <c r="J80" s="38"/>
      <c r="K80" s="39" t="str">
        <f t="shared" si="5"/>
        <v/>
      </c>
      <c r="L80" s="40" t="str">
        <f t="shared" si="6"/>
        <v/>
      </c>
      <c r="M80" s="41" t="e">
        <f t="shared" si="7"/>
        <v>#VALUE!</v>
      </c>
      <c r="N80" s="154"/>
      <c r="O80" s="157"/>
    </row>
    <row r="81" spans="1:15" x14ac:dyDescent="0.25">
      <c r="A81" s="171"/>
      <c r="B81" s="173"/>
      <c r="C81" s="53">
        <v>76</v>
      </c>
      <c r="D81" s="34" t="s">
        <v>104</v>
      </c>
      <c r="E81" s="35" t="s">
        <v>23</v>
      </c>
      <c r="F81" s="36">
        <v>2</v>
      </c>
      <c r="G81" s="113">
        <v>0.47</v>
      </c>
      <c r="H81" s="37">
        <f t="shared" si="4"/>
        <v>0.94</v>
      </c>
      <c r="I81" s="151"/>
      <c r="J81" s="38"/>
      <c r="K81" s="39" t="str">
        <f t="shared" si="5"/>
        <v/>
      </c>
      <c r="L81" s="40" t="str">
        <f t="shared" si="6"/>
        <v/>
      </c>
      <c r="M81" s="41" t="e">
        <f t="shared" si="7"/>
        <v>#VALUE!</v>
      </c>
      <c r="N81" s="154"/>
      <c r="O81" s="157"/>
    </row>
    <row r="82" spans="1:15" x14ac:dyDescent="0.25">
      <c r="A82" s="171"/>
      <c r="B82" s="173"/>
      <c r="C82" s="53">
        <v>77</v>
      </c>
      <c r="D82" s="34" t="s">
        <v>105</v>
      </c>
      <c r="E82" s="35" t="s">
        <v>23</v>
      </c>
      <c r="F82" s="36">
        <v>50</v>
      </c>
      <c r="G82" s="113">
        <v>0.32</v>
      </c>
      <c r="H82" s="37">
        <f t="shared" si="4"/>
        <v>16</v>
      </c>
      <c r="I82" s="151"/>
      <c r="J82" s="38"/>
      <c r="K82" s="39" t="str">
        <f t="shared" si="5"/>
        <v/>
      </c>
      <c r="L82" s="40" t="str">
        <f t="shared" si="6"/>
        <v/>
      </c>
      <c r="M82" s="41" t="e">
        <f t="shared" si="7"/>
        <v>#VALUE!</v>
      </c>
      <c r="N82" s="154"/>
      <c r="O82" s="157"/>
    </row>
    <row r="83" spans="1:15" x14ac:dyDescent="0.25">
      <c r="A83" s="171"/>
      <c r="B83" s="173"/>
      <c r="C83" s="53">
        <v>78</v>
      </c>
      <c r="D83" s="34" t="s">
        <v>106</v>
      </c>
      <c r="E83" s="35" t="s">
        <v>23</v>
      </c>
      <c r="F83" s="36">
        <v>2</v>
      </c>
      <c r="G83" s="113">
        <v>0.71</v>
      </c>
      <c r="H83" s="37">
        <f t="shared" si="4"/>
        <v>1.42</v>
      </c>
      <c r="I83" s="151"/>
      <c r="J83" s="38"/>
      <c r="K83" s="39" t="str">
        <f t="shared" si="5"/>
        <v/>
      </c>
      <c r="L83" s="40" t="str">
        <f t="shared" si="6"/>
        <v/>
      </c>
      <c r="M83" s="41" t="e">
        <f t="shared" si="7"/>
        <v>#VALUE!</v>
      </c>
      <c r="N83" s="154"/>
      <c r="O83" s="157"/>
    </row>
    <row r="84" spans="1:15" x14ac:dyDescent="0.25">
      <c r="A84" s="189"/>
      <c r="B84" s="191"/>
      <c r="C84" s="53">
        <v>79</v>
      </c>
      <c r="D84" s="34" t="s">
        <v>107</v>
      </c>
      <c r="E84" s="35" t="s">
        <v>23</v>
      </c>
      <c r="F84" s="36">
        <v>20</v>
      </c>
      <c r="G84" s="113">
        <v>0.47</v>
      </c>
      <c r="H84" s="37">
        <f t="shared" si="4"/>
        <v>9.3999999999999986</v>
      </c>
      <c r="I84" s="151"/>
      <c r="J84" s="38"/>
      <c r="K84" s="39" t="str">
        <f t="shared" si="5"/>
        <v/>
      </c>
      <c r="L84" s="40" t="str">
        <f t="shared" si="6"/>
        <v/>
      </c>
      <c r="M84" s="41" t="e">
        <f t="shared" si="7"/>
        <v>#VALUE!</v>
      </c>
      <c r="N84" s="154"/>
      <c r="O84" s="157"/>
    </row>
    <row r="85" spans="1:15" x14ac:dyDescent="0.25">
      <c r="A85" s="189"/>
      <c r="B85" s="191"/>
      <c r="C85" s="53">
        <v>80</v>
      </c>
      <c r="D85" s="34" t="s">
        <v>108</v>
      </c>
      <c r="E85" s="35" t="s">
        <v>23</v>
      </c>
      <c r="F85" s="36">
        <v>2</v>
      </c>
      <c r="G85" s="113">
        <v>0.55000000000000004</v>
      </c>
      <c r="H85" s="37">
        <f t="shared" si="4"/>
        <v>1.1000000000000001</v>
      </c>
      <c r="I85" s="151"/>
      <c r="J85" s="38"/>
      <c r="K85" s="39" t="str">
        <f t="shared" si="5"/>
        <v/>
      </c>
      <c r="L85" s="40" t="str">
        <f t="shared" si="6"/>
        <v/>
      </c>
      <c r="M85" s="41" t="e">
        <f t="shared" si="7"/>
        <v>#VALUE!</v>
      </c>
      <c r="N85" s="154"/>
      <c r="O85" s="157"/>
    </row>
    <row r="86" spans="1:15" ht="15.75" thickBot="1" x14ac:dyDescent="0.3">
      <c r="A86" s="190"/>
      <c r="B86" s="192"/>
      <c r="C86" s="116">
        <v>81</v>
      </c>
      <c r="D86" s="126" t="s">
        <v>109</v>
      </c>
      <c r="E86" s="118" t="s">
        <v>23</v>
      </c>
      <c r="F86" s="119">
        <v>250</v>
      </c>
      <c r="G86" s="120">
        <v>0.71</v>
      </c>
      <c r="H86" s="121">
        <f t="shared" si="4"/>
        <v>177.5</v>
      </c>
      <c r="I86" s="152"/>
      <c r="J86" s="122"/>
      <c r="K86" s="123" t="str">
        <f t="shared" si="5"/>
        <v/>
      </c>
      <c r="L86" s="124" t="str">
        <f t="shared" si="6"/>
        <v/>
      </c>
      <c r="M86" s="125" t="e">
        <f t="shared" si="7"/>
        <v>#VALUE!</v>
      </c>
      <c r="N86" s="155"/>
      <c r="O86" s="158"/>
    </row>
    <row r="87" spans="1:15" x14ac:dyDescent="0.25">
      <c r="A87" s="165" t="s">
        <v>110</v>
      </c>
      <c r="B87" s="168">
        <v>11</v>
      </c>
      <c r="C87" s="51">
        <v>82</v>
      </c>
      <c r="D87" s="52" t="s">
        <v>111</v>
      </c>
      <c r="E87" s="27" t="s">
        <v>23</v>
      </c>
      <c r="F87" s="28">
        <v>2</v>
      </c>
      <c r="G87" s="114">
        <v>28.6</v>
      </c>
      <c r="H87" s="29">
        <f t="shared" si="4"/>
        <v>57.2</v>
      </c>
      <c r="I87" s="153">
        <f>SUM(H87:H94)</f>
        <v>664.58</v>
      </c>
      <c r="J87" s="30"/>
      <c r="K87" s="31" t="str">
        <f t="shared" si="5"/>
        <v/>
      </c>
      <c r="L87" s="32" t="str">
        <f t="shared" si="6"/>
        <v/>
      </c>
      <c r="M87" s="33" t="e">
        <f t="shared" si="7"/>
        <v>#VALUE!</v>
      </c>
      <c r="N87" s="153" t="e">
        <f>SUM(M87:M94)</f>
        <v>#VALUE!</v>
      </c>
      <c r="O87" s="156" t="e">
        <f>(I87-N87)/I87</f>
        <v>#VALUE!</v>
      </c>
    </row>
    <row r="88" spans="1:15" x14ac:dyDescent="0.25">
      <c r="A88" s="166"/>
      <c r="B88" s="169"/>
      <c r="C88" s="53">
        <v>83</v>
      </c>
      <c r="D88" s="34" t="s">
        <v>112</v>
      </c>
      <c r="E88" s="35" t="s">
        <v>23</v>
      </c>
      <c r="F88" s="36">
        <v>2</v>
      </c>
      <c r="G88" s="113">
        <v>24.09</v>
      </c>
      <c r="H88" s="37">
        <f t="shared" si="4"/>
        <v>48.18</v>
      </c>
      <c r="I88" s="151"/>
      <c r="J88" s="38"/>
      <c r="K88" s="39" t="str">
        <f t="shared" si="5"/>
        <v/>
      </c>
      <c r="L88" s="40" t="str">
        <f t="shared" si="6"/>
        <v/>
      </c>
      <c r="M88" s="41" t="e">
        <f t="shared" si="7"/>
        <v>#VALUE!</v>
      </c>
      <c r="N88" s="154"/>
      <c r="O88" s="157"/>
    </row>
    <row r="89" spans="1:15" x14ac:dyDescent="0.25">
      <c r="A89" s="166"/>
      <c r="B89" s="169"/>
      <c r="C89" s="53">
        <v>84</v>
      </c>
      <c r="D89" s="34" t="s">
        <v>113</v>
      </c>
      <c r="E89" s="35" t="s">
        <v>23</v>
      </c>
      <c r="F89" s="36">
        <v>4</v>
      </c>
      <c r="G89" s="113">
        <v>55.55</v>
      </c>
      <c r="H89" s="37">
        <f t="shared" si="4"/>
        <v>222.2</v>
      </c>
      <c r="I89" s="151"/>
      <c r="J89" s="38"/>
      <c r="K89" s="39" t="str">
        <f t="shared" si="5"/>
        <v/>
      </c>
      <c r="L89" s="40" t="str">
        <f t="shared" si="6"/>
        <v/>
      </c>
      <c r="M89" s="41" t="e">
        <f t="shared" si="7"/>
        <v>#VALUE!</v>
      </c>
      <c r="N89" s="154"/>
      <c r="O89" s="157"/>
    </row>
    <row r="90" spans="1:15" x14ac:dyDescent="0.25">
      <c r="A90" s="166"/>
      <c r="B90" s="169"/>
      <c r="C90" s="53">
        <v>85</v>
      </c>
      <c r="D90" s="34" t="s">
        <v>114</v>
      </c>
      <c r="E90" s="35" t="s">
        <v>115</v>
      </c>
      <c r="F90" s="36">
        <v>4</v>
      </c>
      <c r="G90" s="113">
        <v>9.7200000000000006</v>
      </c>
      <c r="H90" s="37">
        <f t="shared" si="4"/>
        <v>38.880000000000003</v>
      </c>
      <c r="I90" s="151"/>
      <c r="J90" s="38"/>
      <c r="K90" s="39" t="str">
        <f t="shared" si="5"/>
        <v/>
      </c>
      <c r="L90" s="40" t="str">
        <f t="shared" si="6"/>
        <v/>
      </c>
      <c r="M90" s="41" t="e">
        <f t="shared" si="7"/>
        <v>#VALUE!</v>
      </c>
      <c r="N90" s="154"/>
      <c r="O90" s="157"/>
    </row>
    <row r="91" spans="1:15" x14ac:dyDescent="0.25">
      <c r="A91" s="166"/>
      <c r="B91" s="169"/>
      <c r="C91" s="53">
        <v>86</v>
      </c>
      <c r="D91" s="34" t="s">
        <v>116</v>
      </c>
      <c r="E91" s="35" t="s">
        <v>115</v>
      </c>
      <c r="F91" s="36">
        <v>8</v>
      </c>
      <c r="G91" s="113">
        <v>9.0299999999999994</v>
      </c>
      <c r="H91" s="37">
        <f t="shared" si="4"/>
        <v>72.239999999999995</v>
      </c>
      <c r="I91" s="151"/>
      <c r="J91" s="38"/>
      <c r="K91" s="39" t="str">
        <f t="shared" si="5"/>
        <v/>
      </c>
      <c r="L91" s="40" t="str">
        <f t="shared" si="6"/>
        <v/>
      </c>
      <c r="M91" s="41" t="e">
        <f t="shared" si="7"/>
        <v>#VALUE!</v>
      </c>
      <c r="N91" s="154"/>
      <c r="O91" s="157"/>
    </row>
    <row r="92" spans="1:15" x14ac:dyDescent="0.25">
      <c r="A92" s="166"/>
      <c r="B92" s="169"/>
      <c r="C92" s="53">
        <v>87</v>
      </c>
      <c r="D92" s="34" t="s">
        <v>117</v>
      </c>
      <c r="E92" s="35" t="s">
        <v>115</v>
      </c>
      <c r="F92" s="36">
        <v>6</v>
      </c>
      <c r="G92" s="113">
        <v>9.58</v>
      </c>
      <c r="H92" s="37">
        <f t="shared" si="4"/>
        <v>57.480000000000004</v>
      </c>
      <c r="I92" s="151"/>
      <c r="J92" s="38"/>
      <c r="K92" s="39" t="str">
        <f t="shared" si="5"/>
        <v/>
      </c>
      <c r="L92" s="40" t="str">
        <f t="shared" si="6"/>
        <v/>
      </c>
      <c r="M92" s="41" t="e">
        <f t="shared" si="7"/>
        <v>#VALUE!</v>
      </c>
      <c r="N92" s="154"/>
      <c r="O92" s="157"/>
    </row>
    <row r="93" spans="1:15" x14ac:dyDescent="0.25">
      <c r="A93" s="166"/>
      <c r="B93" s="169"/>
      <c r="C93" s="53">
        <v>88</v>
      </c>
      <c r="D93" s="34" t="s">
        <v>118</v>
      </c>
      <c r="E93" s="35" t="s">
        <v>115</v>
      </c>
      <c r="F93" s="36">
        <v>5</v>
      </c>
      <c r="G93" s="113">
        <v>9.86</v>
      </c>
      <c r="H93" s="37">
        <f t="shared" si="4"/>
        <v>49.3</v>
      </c>
      <c r="I93" s="151"/>
      <c r="J93" s="38"/>
      <c r="K93" s="39" t="str">
        <f t="shared" si="5"/>
        <v/>
      </c>
      <c r="L93" s="40" t="str">
        <f t="shared" si="6"/>
        <v/>
      </c>
      <c r="M93" s="41" t="e">
        <f t="shared" si="7"/>
        <v>#VALUE!</v>
      </c>
      <c r="N93" s="154"/>
      <c r="O93" s="157"/>
    </row>
    <row r="94" spans="1:15" ht="15.75" thickBot="1" x14ac:dyDescent="0.3">
      <c r="A94" s="167"/>
      <c r="B94" s="170"/>
      <c r="C94" s="116">
        <v>89</v>
      </c>
      <c r="D94" s="126" t="s">
        <v>119</v>
      </c>
      <c r="E94" s="118" t="s">
        <v>115</v>
      </c>
      <c r="F94" s="119">
        <v>5</v>
      </c>
      <c r="G94" s="120">
        <v>23.82</v>
      </c>
      <c r="H94" s="121">
        <f t="shared" si="4"/>
        <v>119.1</v>
      </c>
      <c r="I94" s="152"/>
      <c r="J94" s="122"/>
      <c r="K94" s="123" t="str">
        <f t="shared" si="5"/>
        <v/>
      </c>
      <c r="L94" s="124" t="str">
        <f t="shared" si="6"/>
        <v/>
      </c>
      <c r="M94" s="125" t="e">
        <f t="shared" si="7"/>
        <v>#VALUE!</v>
      </c>
      <c r="N94" s="155"/>
      <c r="O94" s="158"/>
    </row>
    <row r="95" spans="1:15" x14ac:dyDescent="0.25">
      <c r="A95" s="165" t="s">
        <v>120</v>
      </c>
      <c r="B95" s="168">
        <v>12</v>
      </c>
      <c r="C95" s="51">
        <v>90</v>
      </c>
      <c r="D95" s="52" t="s">
        <v>121</v>
      </c>
      <c r="E95" s="27" t="s">
        <v>115</v>
      </c>
      <c r="F95" s="28">
        <v>4</v>
      </c>
      <c r="G95" s="114">
        <v>12.64</v>
      </c>
      <c r="H95" s="29">
        <f t="shared" si="4"/>
        <v>50.56</v>
      </c>
      <c r="I95" s="153">
        <f>SUM(H95:H98)</f>
        <v>210.6</v>
      </c>
      <c r="J95" s="30"/>
      <c r="K95" s="31" t="str">
        <f t="shared" si="5"/>
        <v/>
      </c>
      <c r="L95" s="32" t="str">
        <f t="shared" si="6"/>
        <v/>
      </c>
      <c r="M95" s="33" t="e">
        <f t="shared" si="7"/>
        <v>#VALUE!</v>
      </c>
      <c r="N95" s="153" t="e">
        <f>SUM(M95:M98)</f>
        <v>#VALUE!</v>
      </c>
      <c r="O95" s="156" t="e">
        <f>(I95-N95)/I95</f>
        <v>#VALUE!</v>
      </c>
    </row>
    <row r="96" spans="1:15" x14ac:dyDescent="0.25">
      <c r="A96" s="166"/>
      <c r="B96" s="169"/>
      <c r="C96" s="53">
        <v>91</v>
      </c>
      <c r="D96" s="34" t="s">
        <v>122</v>
      </c>
      <c r="E96" s="35" t="s">
        <v>115</v>
      </c>
      <c r="F96" s="36">
        <v>10</v>
      </c>
      <c r="G96" s="113">
        <v>8.61</v>
      </c>
      <c r="H96" s="37">
        <f t="shared" si="4"/>
        <v>86.1</v>
      </c>
      <c r="I96" s="151"/>
      <c r="J96" s="38"/>
      <c r="K96" s="39" t="str">
        <f t="shared" si="5"/>
        <v/>
      </c>
      <c r="L96" s="40" t="str">
        <f t="shared" si="6"/>
        <v/>
      </c>
      <c r="M96" s="41" t="e">
        <f t="shared" si="7"/>
        <v>#VALUE!</v>
      </c>
      <c r="N96" s="154"/>
      <c r="O96" s="157"/>
    </row>
    <row r="97" spans="1:15" x14ac:dyDescent="0.25">
      <c r="A97" s="166"/>
      <c r="B97" s="169"/>
      <c r="C97" s="53">
        <v>92</v>
      </c>
      <c r="D97" s="34" t="s">
        <v>123</v>
      </c>
      <c r="E97" s="35" t="s">
        <v>115</v>
      </c>
      <c r="F97" s="36">
        <v>1</v>
      </c>
      <c r="G97" s="113">
        <v>10.06</v>
      </c>
      <c r="H97" s="37">
        <f t="shared" si="4"/>
        <v>10.06</v>
      </c>
      <c r="I97" s="151"/>
      <c r="J97" s="38"/>
      <c r="K97" s="39" t="str">
        <f t="shared" si="5"/>
        <v/>
      </c>
      <c r="L97" s="40" t="str">
        <f t="shared" si="6"/>
        <v/>
      </c>
      <c r="M97" s="41" t="e">
        <f t="shared" si="7"/>
        <v>#VALUE!</v>
      </c>
      <c r="N97" s="154"/>
      <c r="O97" s="157"/>
    </row>
    <row r="98" spans="1:15" ht="15.75" thickBot="1" x14ac:dyDescent="0.3">
      <c r="A98" s="167"/>
      <c r="B98" s="170"/>
      <c r="C98" s="116">
        <v>93</v>
      </c>
      <c r="D98" s="126" t="s">
        <v>124</v>
      </c>
      <c r="E98" s="118" t="s">
        <v>115</v>
      </c>
      <c r="F98" s="119">
        <v>4</v>
      </c>
      <c r="G98" s="120">
        <v>15.97</v>
      </c>
      <c r="H98" s="121">
        <f t="shared" si="4"/>
        <v>63.88</v>
      </c>
      <c r="I98" s="152"/>
      <c r="J98" s="122"/>
      <c r="K98" s="123" t="str">
        <f t="shared" si="5"/>
        <v/>
      </c>
      <c r="L98" s="124" t="str">
        <f t="shared" si="6"/>
        <v/>
      </c>
      <c r="M98" s="125" t="e">
        <f t="shared" si="7"/>
        <v>#VALUE!</v>
      </c>
      <c r="N98" s="155"/>
      <c r="O98" s="158"/>
    </row>
    <row r="99" spans="1:15" x14ac:dyDescent="0.25">
      <c r="A99" s="165" t="s">
        <v>125</v>
      </c>
      <c r="B99" s="168">
        <v>13</v>
      </c>
      <c r="C99" s="51">
        <v>94</v>
      </c>
      <c r="D99" s="52" t="s">
        <v>126</v>
      </c>
      <c r="E99" s="27" t="s">
        <v>115</v>
      </c>
      <c r="F99" s="28">
        <v>20</v>
      </c>
      <c r="G99" s="114">
        <v>0.98</v>
      </c>
      <c r="H99" s="29">
        <f t="shared" si="4"/>
        <v>19.600000000000001</v>
      </c>
      <c r="I99" s="153">
        <f>SUM(H99:H101)</f>
        <v>56.899999999999991</v>
      </c>
      <c r="J99" s="30"/>
      <c r="K99" s="31" t="str">
        <f t="shared" si="5"/>
        <v/>
      </c>
      <c r="L99" s="32" t="str">
        <f t="shared" si="6"/>
        <v/>
      </c>
      <c r="M99" s="33" t="e">
        <f t="shared" si="7"/>
        <v>#VALUE!</v>
      </c>
      <c r="N99" s="153" t="e">
        <f>SUM(M99:M101)</f>
        <v>#VALUE!</v>
      </c>
      <c r="O99" s="156" t="e">
        <f>(I99-N99)/I99</f>
        <v>#VALUE!</v>
      </c>
    </row>
    <row r="100" spans="1:15" x14ac:dyDescent="0.25">
      <c r="A100" s="166"/>
      <c r="B100" s="169"/>
      <c r="C100" s="53">
        <v>95</v>
      </c>
      <c r="D100" s="34" t="s">
        <v>127</v>
      </c>
      <c r="E100" s="35" t="s">
        <v>115</v>
      </c>
      <c r="F100" s="36">
        <v>23</v>
      </c>
      <c r="G100" s="113">
        <v>0.9</v>
      </c>
      <c r="H100" s="37">
        <f t="shared" si="4"/>
        <v>20.7</v>
      </c>
      <c r="I100" s="151"/>
      <c r="J100" s="38"/>
      <c r="K100" s="39" t="str">
        <f t="shared" si="5"/>
        <v/>
      </c>
      <c r="L100" s="40" t="str">
        <f t="shared" si="6"/>
        <v/>
      </c>
      <c r="M100" s="41" t="e">
        <f t="shared" si="7"/>
        <v>#VALUE!</v>
      </c>
      <c r="N100" s="154"/>
      <c r="O100" s="157"/>
    </row>
    <row r="101" spans="1:15" ht="15.75" thickBot="1" x14ac:dyDescent="0.3">
      <c r="A101" s="197"/>
      <c r="B101" s="198"/>
      <c r="C101" s="54">
        <v>96</v>
      </c>
      <c r="D101" s="55" t="s">
        <v>128</v>
      </c>
      <c r="E101" s="44" t="s">
        <v>115</v>
      </c>
      <c r="F101" s="45">
        <v>20</v>
      </c>
      <c r="G101" s="115">
        <v>0.83</v>
      </c>
      <c r="H101" s="46">
        <f t="shared" si="4"/>
        <v>16.599999999999998</v>
      </c>
      <c r="I101" s="199"/>
      <c r="J101" s="47"/>
      <c r="K101" s="48" t="str">
        <f t="shared" si="5"/>
        <v/>
      </c>
      <c r="L101" s="49" t="str">
        <f t="shared" si="6"/>
        <v/>
      </c>
      <c r="M101" s="50" t="e">
        <f t="shared" si="7"/>
        <v>#VALUE!</v>
      </c>
      <c r="N101" s="200"/>
      <c r="O101" s="201"/>
    </row>
    <row r="102" spans="1:15" ht="15.75" thickBot="1" x14ac:dyDescent="0.3">
      <c r="A102" s="59"/>
      <c r="B102" s="59"/>
      <c r="C102" s="58"/>
      <c r="D102" s="62"/>
      <c r="E102" s="62"/>
      <c r="F102" s="2"/>
      <c r="G102" s="63"/>
      <c r="H102" s="60"/>
    </row>
    <row r="103" spans="1:15" ht="15.75" thickBot="1" x14ac:dyDescent="0.3">
      <c r="A103" s="64"/>
      <c r="B103" s="64"/>
      <c r="C103" s="65"/>
      <c r="D103" s="66"/>
      <c r="E103" s="67"/>
      <c r="F103" s="68" t="s">
        <v>129</v>
      </c>
      <c r="G103" s="69">
        <f>SUM(G6:G101)</f>
        <v>1461.9099999999999</v>
      </c>
      <c r="H103" s="70">
        <f>SUM(H6:H101)</f>
        <v>76924.25</v>
      </c>
      <c r="I103" s="71"/>
      <c r="J103" s="72"/>
      <c r="K103" s="73"/>
      <c r="L103" s="74">
        <f>SUM(L6:L101)</f>
        <v>0</v>
      </c>
      <c r="M103" s="74" t="e">
        <f>SUM(M6:M101)</f>
        <v>#VALUE!</v>
      </c>
      <c r="N103" s="75" t="e">
        <f>SUM(N6:N101)</f>
        <v>#VALUE!</v>
      </c>
      <c r="O103" s="76"/>
    </row>
    <row r="104" spans="1:15" ht="15.75" thickBot="1" x14ac:dyDescent="0.3">
      <c r="A104" s="77"/>
      <c r="B104" s="77"/>
      <c r="C104" s="78"/>
      <c r="D104" s="79"/>
      <c r="E104" s="79"/>
      <c r="F104" s="2"/>
      <c r="G104" s="63"/>
      <c r="J104" s="80"/>
      <c r="K104" s="81"/>
      <c r="L104" s="82"/>
      <c r="M104" s="83"/>
      <c r="N104" s="84"/>
    </row>
    <row r="105" spans="1:15" ht="24" customHeight="1" thickBot="1" x14ac:dyDescent="0.3">
      <c r="A105" s="77"/>
      <c r="B105" s="77"/>
      <c r="C105" s="78"/>
      <c r="D105" s="85"/>
      <c r="E105" s="204" t="s">
        <v>130</v>
      </c>
      <c r="F105" s="205"/>
      <c r="G105" s="86">
        <f>H103</f>
        <v>76924.25</v>
      </c>
      <c r="J105" s="206">
        <v>16</v>
      </c>
      <c r="K105" s="207"/>
      <c r="L105" s="203"/>
      <c r="M105" s="83"/>
      <c r="N105" s="84"/>
    </row>
    <row r="106" spans="1:15" ht="15.75" thickBot="1" x14ac:dyDescent="0.3">
      <c r="A106" s="77"/>
      <c r="B106" s="77"/>
      <c r="C106" s="78"/>
      <c r="D106" s="85"/>
      <c r="E106" s="85"/>
      <c r="F106" s="87"/>
      <c r="G106" s="88"/>
      <c r="J106" s="208" t="s">
        <v>131</v>
      </c>
      <c r="K106" s="207"/>
      <c r="L106" s="203"/>
      <c r="M106" s="89"/>
      <c r="N106" s="90"/>
    </row>
    <row r="107" spans="1:15" ht="15.75" thickBot="1" x14ac:dyDescent="0.3">
      <c r="A107" s="91"/>
      <c r="B107" s="91"/>
      <c r="C107" s="92"/>
      <c r="D107" s="92"/>
      <c r="E107" s="204" t="s">
        <v>132</v>
      </c>
      <c r="F107" s="205"/>
      <c r="G107" s="86">
        <f>G105*0.24</f>
        <v>18461.82</v>
      </c>
      <c r="J107" s="209"/>
      <c r="K107" s="207"/>
      <c r="L107" s="93"/>
      <c r="M107" s="61"/>
      <c r="N107" s="94"/>
    </row>
    <row r="108" spans="1:15" ht="15.75" thickBot="1" x14ac:dyDescent="0.3">
      <c r="A108" s="91"/>
      <c r="B108" s="91"/>
      <c r="C108" s="92"/>
      <c r="D108" s="92"/>
      <c r="E108" s="92"/>
      <c r="F108" s="87"/>
      <c r="G108" s="88"/>
      <c r="J108" s="202" t="s">
        <v>130</v>
      </c>
      <c r="K108" s="203"/>
      <c r="L108" s="95" t="e">
        <f>SUM(M6:M101)</f>
        <v>#VALUE!</v>
      </c>
      <c r="M108" s="96"/>
      <c r="N108" s="84"/>
    </row>
    <row r="109" spans="1:15" ht="15.75" thickBot="1" x14ac:dyDescent="0.3">
      <c r="A109" s="77"/>
      <c r="B109" s="77"/>
      <c r="C109" s="78"/>
      <c r="D109" s="97"/>
      <c r="E109" s="204" t="s">
        <v>133</v>
      </c>
      <c r="F109" s="205"/>
      <c r="G109" s="86">
        <f>G105+G107</f>
        <v>95386.07</v>
      </c>
      <c r="J109" s="209"/>
      <c r="K109" s="207"/>
      <c r="L109" s="98"/>
      <c r="M109" s="96"/>
      <c r="N109" s="84"/>
    </row>
    <row r="110" spans="1:15" ht="15.75" thickBot="1" x14ac:dyDescent="0.3">
      <c r="J110" s="210" t="s">
        <v>134</v>
      </c>
      <c r="K110" s="203"/>
      <c r="L110" s="99" t="e">
        <f>L108*0.24</f>
        <v>#VALUE!</v>
      </c>
      <c r="M110" s="96"/>
      <c r="N110" s="84"/>
    </row>
    <row r="111" spans="1:15" ht="15.75" thickBot="1" x14ac:dyDescent="0.3">
      <c r="J111" s="209"/>
      <c r="K111" s="207"/>
      <c r="L111" s="93"/>
      <c r="M111" s="61"/>
      <c r="N111" s="84"/>
    </row>
    <row r="112" spans="1:15" ht="15.75" thickBot="1" x14ac:dyDescent="0.3">
      <c r="J112" s="202" t="s">
        <v>133</v>
      </c>
      <c r="K112" s="203"/>
      <c r="L112" s="95" t="e">
        <f>SUM(L108+L110)</f>
        <v>#VALUE!</v>
      </c>
      <c r="M112" s="96"/>
      <c r="N112" s="84"/>
    </row>
    <row r="113" spans="8:14" x14ac:dyDescent="0.25">
      <c r="J113" s="80"/>
      <c r="K113" s="81"/>
      <c r="L113" s="82"/>
      <c r="M113" s="83"/>
      <c r="N113" s="84"/>
    </row>
    <row r="114" spans="8:14" x14ac:dyDescent="0.25">
      <c r="J114" s="80"/>
      <c r="K114" s="81"/>
      <c r="L114" s="82"/>
      <c r="M114" s="83"/>
      <c r="N114" s="84"/>
    </row>
    <row r="115" spans="8:14" ht="22.5" customHeight="1" x14ac:dyDescent="0.25"/>
    <row r="116" spans="8:14" x14ac:dyDescent="0.25">
      <c r="H116"/>
      <c r="I116"/>
    </row>
    <row r="117" spans="8:14" x14ac:dyDescent="0.25">
      <c r="H117"/>
      <c r="I117"/>
    </row>
    <row r="118" spans="8:14" x14ac:dyDescent="0.25">
      <c r="H118"/>
      <c r="I118"/>
    </row>
    <row r="119" spans="8:14" x14ac:dyDescent="0.25">
      <c r="H119"/>
      <c r="I119"/>
    </row>
    <row r="120" spans="8:14" x14ac:dyDescent="0.25">
      <c r="H120"/>
      <c r="I120"/>
    </row>
    <row r="121" spans="8:14" x14ac:dyDescent="0.25">
      <c r="H121"/>
      <c r="I121"/>
    </row>
    <row r="122" spans="8:14" x14ac:dyDescent="0.25">
      <c r="H122"/>
      <c r="I122"/>
    </row>
    <row r="125" spans="8:14" ht="15" customHeight="1" x14ac:dyDescent="0.25">
      <c r="H125"/>
      <c r="I125"/>
    </row>
    <row r="139" spans="8:9" ht="15" customHeight="1" x14ac:dyDescent="0.25">
      <c r="H139"/>
      <c r="I139"/>
    </row>
    <row r="151" spans="8:9" ht="15" customHeight="1" x14ac:dyDescent="0.25">
      <c r="H151"/>
      <c r="I151"/>
    </row>
    <row r="172" spans="8:9" ht="15" customHeight="1" x14ac:dyDescent="0.25">
      <c r="H172"/>
      <c r="I172"/>
    </row>
    <row r="178" spans="8:9" ht="15" customHeight="1" x14ac:dyDescent="0.25">
      <c r="H178"/>
      <c r="I178"/>
    </row>
    <row r="183" spans="8:9" ht="15" customHeight="1" x14ac:dyDescent="0.25">
      <c r="H183"/>
      <c r="I183"/>
    </row>
    <row r="199" spans="8:9" ht="15" customHeight="1" x14ac:dyDescent="0.25">
      <c r="H199"/>
      <c r="I199"/>
    </row>
    <row r="207" spans="8:9" ht="15" customHeight="1" x14ac:dyDescent="0.25">
      <c r="H207"/>
      <c r="I207"/>
    </row>
    <row r="215" spans="8:9" ht="15" customHeight="1" x14ac:dyDescent="0.25">
      <c r="H215"/>
      <c r="I215"/>
    </row>
    <row r="219" spans="8:9" ht="15.75" customHeight="1" x14ac:dyDescent="0.25">
      <c r="H219"/>
      <c r="I219"/>
    </row>
    <row r="225" spans="8:9" ht="15.75" customHeight="1" x14ac:dyDescent="0.25">
      <c r="H225"/>
      <c r="I225"/>
    </row>
  </sheetData>
  <mergeCells count="79">
    <mergeCell ref="E109:F109"/>
    <mergeCell ref="J109:K109"/>
    <mergeCell ref="J110:K110"/>
    <mergeCell ref="J111:K111"/>
    <mergeCell ref="J112:K112"/>
    <mergeCell ref="J108:K108"/>
    <mergeCell ref="A95:A98"/>
    <mergeCell ref="B95:B98"/>
    <mergeCell ref="I95:I98"/>
    <mergeCell ref="N95:N98"/>
    <mergeCell ref="E105:F105"/>
    <mergeCell ref="J105:L105"/>
    <mergeCell ref="J106:L106"/>
    <mergeCell ref="E107:F107"/>
    <mergeCell ref="J107:K107"/>
    <mergeCell ref="O95:O98"/>
    <mergeCell ref="A99:A101"/>
    <mergeCell ref="B99:B101"/>
    <mergeCell ref="I99:I101"/>
    <mergeCell ref="N99:N101"/>
    <mergeCell ref="O99:O101"/>
    <mergeCell ref="A79:A86"/>
    <mergeCell ref="B79:B86"/>
    <mergeCell ref="I79:I86"/>
    <mergeCell ref="N79:N86"/>
    <mergeCell ref="O79:O86"/>
    <mergeCell ref="A87:A94"/>
    <mergeCell ref="B87:B94"/>
    <mergeCell ref="I87:I94"/>
    <mergeCell ref="N87:N94"/>
    <mergeCell ref="O87:O94"/>
    <mergeCell ref="A63:A72"/>
    <mergeCell ref="B63:B72"/>
    <mergeCell ref="I63:I72"/>
    <mergeCell ref="N63:N72"/>
    <mergeCell ref="O63:O72"/>
    <mergeCell ref="A73:A78"/>
    <mergeCell ref="B73:B78"/>
    <mergeCell ref="I73:I78"/>
    <mergeCell ref="N73:N78"/>
    <mergeCell ref="O73:O78"/>
    <mergeCell ref="A52:A57"/>
    <mergeCell ref="B52:B57"/>
    <mergeCell ref="I52:I57"/>
    <mergeCell ref="N52:N57"/>
    <mergeCell ref="O52:O57"/>
    <mergeCell ref="A58:A62"/>
    <mergeCell ref="B58:B62"/>
    <mergeCell ref="I58:I62"/>
    <mergeCell ref="N58:N62"/>
    <mergeCell ref="O58:O62"/>
    <mergeCell ref="B27:B35"/>
    <mergeCell ref="I27:I35"/>
    <mergeCell ref="N27:N35"/>
    <mergeCell ref="O27:O35"/>
    <mergeCell ref="A27:A35"/>
    <mergeCell ref="A36:A51"/>
    <mergeCell ref="B36:B51"/>
    <mergeCell ref="I36:I51"/>
    <mergeCell ref="N36:N51"/>
    <mergeCell ref="O36:O51"/>
    <mergeCell ref="A13:A15"/>
    <mergeCell ref="B13:B15"/>
    <mergeCell ref="I13:I15"/>
    <mergeCell ref="N13:N15"/>
    <mergeCell ref="O13:O15"/>
    <mergeCell ref="A16:A26"/>
    <mergeCell ref="B16:B26"/>
    <mergeCell ref="I16:I26"/>
    <mergeCell ref="N16:N26"/>
    <mergeCell ref="O16:O26"/>
    <mergeCell ref="A3:F3"/>
    <mergeCell ref="G3:I3"/>
    <mergeCell ref="J3:O3"/>
    <mergeCell ref="I6:I12"/>
    <mergeCell ref="N6:N12"/>
    <mergeCell ref="O6:O12"/>
    <mergeCell ref="A6:A12"/>
    <mergeCell ref="B6:B12"/>
  </mergeCells>
  <conditionalFormatting sqref="K6:K101">
    <cfRule type="cellIs" dxfId="2" priority="1" operator="lessThan">
      <formula>0</formula>
    </cfRule>
    <cfRule type="cellIs" dxfId="1" priority="2" operator="between">
      <formula>0</formula>
      <formula>0.7</formula>
    </cfRule>
    <cfRule type="cellIs" dxfId="0" priority="3" operator="greaterThan">
      <formula>0.701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Vasilis Charitakis</dc:creator>
  <cp:lastModifiedBy>Χρήστης των Windows</cp:lastModifiedBy>
  <dcterms:created xsi:type="dcterms:W3CDTF">2020-07-20T11:00:42Z</dcterms:created>
  <dcterms:modified xsi:type="dcterms:W3CDTF">2023-09-22T11:40:53Z</dcterms:modified>
</cp:coreProperties>
</file>