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435"/>
  </bookViews>
  <sheets>
    <sheet name="ΤΜΗΜΑ 3 ΣΩΛΗΝΕΣ ΕΞΑΡΤΗΜΑΤΑ-ΕΕΝ " sheetId="8" r:id="rId1"/>
  </sheets>
  <definedNames>
    <definedName name="_xlnm.Print_Area" localSheetId="0">'ΤΜΗΜΑ 3 ΣΩΛΗΝΕΣ ΕΞΑΡΤΗΜΑΤΑ-ΕΕΝ '!$A$5:$O$81</definedName>
    <definedName name="_xlnm.Print_Titles" localSheetId="0">'ΤΜΗΜΑ 3 ΣΩΛΗΝΕΣ ΕΞΑΡΤΗΜΑΤΑ-ΕΕΝ '!$5:$9</definedName>
  </definedNames>
  <calcPr calcId="145621"/>
</workbook>
</file>

<file path=xl/calcChain.xml><?xml version="1.0" encoding="utf-8"?>
<calcChain xmlns="http://schemas.openxmlformats.org/spreadsheetml/2006/main">
  <c r="H37" i="8" l="1"/>
  <c r="I37" i="8" s="1"/>
  <c r="K37" i="8"/>
  <c r="L37" i="8" s="1"/>
  <c r="M37" i="8" s="1"/>
  <c r="N37" i="8" s="1"/>
  <c r="H20" i="8"/>
  <c r="K20" i="8"/>
  <c r="L20" i="8" s="1"/>
  <c r="M20" i="8" s="1"/>
  <c r="O37" i="8" l="1"/>
  <c r="K50" i="8"/>
  <c r="L50" i="8" s="1"/>
  <c r="M50" i="8" s="1"/>
  <c r="K51" i="8"/>
  <c r="L51" i="8" s="1"/>
  <c r="M51" i="8" s="1"/>
  <c r="K52" i="8"/>
  <c r="L52" i="8" s="1"/>
  <c r="M52" i="8" s="1"/>
  <c r="K53" i="8"/>
  <c r="L53" i="8" s="1"/>
  <c r="M53" i="8" s="1"/>
  <c r="K54" i="8"/>
  <c r="L54" i="8" s="1"/>
  <c r="M54" i="8" s="1"/>
  <c r="K55" i="8"/>
  <c r="L55" i="8" s="1"/>
  <c r="M55" i="8" s="1"/>
  <c r="K56" i="8"/>
  <c r="L56" i="8" s="1"/>
  <c r="M56" i="8" s="1"/>
  <c r="K57" i="8"/>
  <c r="L57" i="8" s="1"/>
  <c r="M57" i="8" s="1"/>
  <c r="K58" i="8"/>
  <c r="L58" i="8" s="1"/>
  <c r="M58" i="8" s="1"/>
  <c r="K59" i="8"/>
  <c r="L59" i="8" s="1"/>
  <c r="M59" i="8" s="1"/>
  <c r="K60" i="8"/>
  <c r="L60" i="8" s="1"/>
  <c r="M60" i="8" s="1"/>
  <c r="K61" i="8"/>
  <c r="L61" i="8" s="1"/>
  <c r="M61" i="8" s="1"/>
  <c r="K62" i="8"/>
  <c r="L62" i="8" s="1"/>
  <c r="M62" i="8" s="1"/>
  <c r="K63" i="8"/>
  <c r="L63" i="8" s="1"/>
  <c r="M63" i="8" s="1"/>
  <c r="K64" i="8"/>
  <c r="L64" i="8" s="1"/>
  <c r="M64" i="8" s="1"/>
  <c r="K65" i="8"/>
  <c r="L65" i="8" s="1"/>
  <c r="M65" i="8" s="1"/>
  <c r="K66" i="8"/>
  <c r="L66" i="8" s="1"/>
  <c r="M66" i="8" s="1"/>
  <c r="K67" i="8"/>
  <c r="L67" i="8" s="1"/>
  <c r="M67" i="8" s="1"/>
  <c r="K68" i="8"/>
  <c r="L68" i="8" s="1"/>
  <c r="M68" i="8" s="1"/>
  <c r="K69" i="8"/>
  <c r="L69" i="8" s="1"/>
  <c r="M69" i="8" s="1"/>
  <c r="K49" i="8"/>
  <c r="L49" i="8" s="1"/>
  <c r="M49" i="8" s="1"/>
  <c r="K48" i="8"/>
  <c r="L48" i="8" s="1"/>
  <c r="M48" i="8" s="1"/>
  <c r="K47" i="8"/>
  <c r="L47" i="8" s="1"/>
  <c r="M47" i="8" s="1"/>
  <c r="K46" i="8"/>
  <c r="L46" i="8" s="1"/>
  <c r="M46" i="8" s="1"/>
  <c r="K45" i="8"/>
  <c r="L45" i="8" s="1"/>
  <c r="M45" i="8" s="1"/>
  <c r="K44" i="8"/>
  <c r="L44" i="8" s="1"/>
  <c r="M44" i="8" s="1"/>
  <c r="K43" i="8"/>
  <c r="L43" i="8" s="1"/>
  <c r="M43" i="8" s="1"/>
  <c r="K42" i="8"/>
  <c r="L42" i="8" s="1"/>
  <c r="M42" i="8" s="1"/>
  <c r="K41" i="8"/>
  <c r="L41" i="8" s="1"/>
  <c r="M41" i="8" s="1"/>
  <c r="K40" i="8"/>
  <c r="L40" i="8" s="1"/>
  <c r="M40" i="8" s="1"/>
  <c r="K39" i="8"/>
  <c r="L39" i="8" s="1"/>
  <c r="M39" i="8" s="1"/>
  <c r="K38" i="8"/>
  <c r="L38" i="8" s="1"/>
  <c r="M38" i="8" s="1"/>
  <c r="K36" i="8"/>
  <c r="L36" i="8" s="1"/>
  <c r="M36" i="8" s="1"/>
  <c r="N36" i="8" s="1"/>
  <c r="K35" i="8"/>
  <c r="L35" i="8" s="1"/>
  <c r="M35" i="8" s="1"/>
  <c r="K34" i="8"/>
  <c r="L34" i="8" s="1"/>
  <c r="M34" i="8" s="1"/>
  <c r="K33" i="8"/>
  <c r="L33" i="8" s="1"/>
  <c r="M33" i="8" s="1"/>
  <c r="K32" i="8"/>
  <c r="L32" i="8" s="1"/>
  <c r="M32" i="8" s="1"/>
  <c r="K31" i="8"/>
  <c r="L31" i="8" s="1"/>
  <c r="M31" i="8" s="1"/>
  <c r="K30" i="8"/>
  <c r="L30" i="8" s="1"/>
  <c r="M30" i="8" s="1"/>
  <c r="K29" i="8"/>
  <c r="L29" i="8" s="1"/>
  <c r="M29" i="8" s="1"/>
  <c r="K28" i="8"/>
  <c r="L28" i="8" s="1"/>
  <c r="M28" i="8" s="1"/>
  <c r="K27" i="8"/>
  <c r="L27" i="8" s="1"/>
  <c r="M27" i="8" s="1"/>
  <c r="K26" i="8"/>
  <c r="L26" i="8" s="1"/>
  <c r="M26" i="8" s="1"/>
  <c r="K25" i="8"/>
  <c r="L25" i="8" s="1"/>
  <c r="M25" i="8" s="1"/>
  <c r="K24" i="8"/>
  <c r="L24" i="8" s="1"/>
  <c r="M24" i="8" s="1"/>
  <c r="K23" i="8"/>
  <c r="L23" i="8" s="1"/>
  <c r="M23" i="8" s="1"/>
  <c r="K22" i="8"/>
  <c r="L22" i="8" s="1"/>
  <c r="M22" i="8" s="1"/>
  <c r="K21" i="8"/>
  <c r="L21" i="8" s="1"/>
  <c r="M21" i="8" s="1"/>
  <c r="K19" i="8"/>
  <c r="L19" i="8" s="1"/>
  <c r="M19" i="8" s="1"/>
  <c r="K18" i="8"/>
  <c r="L18" i="8" s="1"/>
  <c r="M18" i="8" s="1"/>
  <c r="K17" i="8"/>
  <c r="L17" i="8" s="1"/>
  <c r="M17" i="8" s="1"/>
  <c r="K16" i="8"/>
  <c r="L16" i="8" s="1"/>
  <c r="M16" i="8" s="1"/>
  <c r="K15" i="8"/>
  <c r="L15" i="8" s="1"/>
  <c r="M15" i="8" s="1"/>
  <c r="K14" i="8"/>
  <c r="L14" i="8" s="1"/>
  <c r="M14" i="8" s="1"/>
  <c r="K13" i="8"/>
  <c r="L13" i="8" s="1"/>
  <c r="M13" i="8" s="1"/>
  <c r="K12" i="8"/>
  <c r="L12" i="8" s="1"/>
  <c r="M12" i="8" s="1"/>
  <c r="K11" i="8"/>
  <c r="L11" i="8" s="1"/>
  <c r="M11" i="8" s="1"/>
  <c r="N11" i="8" s="1"/>
  <c r="O11" i="8" s="1"/>
  <c r="K10" i="8"/>
  <c r="L10" i="8" s="1"/>
  <c r="M10" i="8" s="1"/>
  <c r="N17" i="8" l="1"/>
  <c r="O17" i="8" s="1"/>
  <c r="N59" i="8"/>
  <c r="O59" i="8" s="1"/>
  <c r="N65" i="8"/>
  <c r="N50" i="8"/>
  <c r="N38" i="8"/>
  <c r="N28" i="8"/>
  <c r="N21" i="8"/>
  <c r="N12" i="8"/>
  <c r="N10" i="8"/>
  <c r="G71" i="8"/>
  <c r="H69" i="8"/>
  <c r="H68" i="8"/>
  <c r="H67" i="8"/>
  <c r="H66" i="8"/>
  <c r="H65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6" i="8"/>
  <c r="I36" i="8" s="1"/>
  <c r="O36" i="8" s="1"/>
  <c r="H35" i="8"/>
  <c r="H34" i="8"/>
  <c r="H33" i="8"/>
  <c r="H32" i="8"/>
  <c r="H31" i="8"/>
  <c r="H30" i="8"/>
  <c r="H29" i="8"/>
  <c r="H28" i="8"/>
  <c r="H27" i="8"/>
  <c r="H26" i="8"/>
  <c r="H25" i="8"/>
  <c r="H24" i="8"/>
  <c r="H23" i="8"/>
  <c r="H22" i="8"/>
  <c r="H21" i="8"/>
  <c r="H19" i="8"/>
  <c r="H18" i="8"/>
  <c r="H17" i="8"/>
  <c r="H16" i="8"/>
  <c r="H15" i="8"/>
  <c r="H14" i="8"/>
  <c r="H13" i="8"/>
  <c r="H12" i="8"/>
  <c r="H11" i="8"/>
  <c r="I11" i="8" s="1"/>
  <c r="H10" i="8"/>
  <c r="I59" i="8" l="1"/>
  <c r="I17" i="8"/>
  <c r="L71" i="8"/>
  <c r="L76" i="8"/>
  <c r="L78" i="8" s="1"/>
  <c r="L80" i="8" s="1"/>
  <c r="M71" i="8"/>
  <c r="I10" i="8"/>
  <c r="O10" i="8" s="1"/>
  <c r="I12" i="8"/>
  <c r="O12" i="8" s="1"/>
  <c r="I21" i="8"/>
  <c r="O21" i="8" s="1"/>
  <c r="I38" i="8"/>
  <c r="O38" i="8" s="1"/>
  <c r="I28" i="8"/>
  <c r="O28" i="8" s="1"/>
  <c r="I50" i="8"/>
  <c r="O50" i="8" s="1"/>
  <c r="I65" i="8"/>
  <c r="O65" i="8" s="1"/>
  <c r="N71" i="8"/>
  <c r="H71" i="8"/>
  <c r="G74" i="8" s="1"/>
  <c r="G76" i="8" l="1"/>
  <c r="G78" i="8" s="1"/>
</calcChain>
</file>

<file path=xl/sharedStrings.xml><?xml version="1.0" encoding="utf-8"?>
<sst xmlns="http://schemas.openxmlformats.org/spreadsheetml/2006/main" count="162" uniqueCount="101">
  <si>
    <t>ΟΜΑΔΕΣ ΥΛΙΚΩΝ</t>
  </si>
  <si>
    <t>ΒΑΛΒΙΔΕΣ ΑΝΤΕΠΙΣΤΡΙΦΗΣ ΚΛΑΠΕ ΧΥΤΟΣΙΔΗΡΑ</t>
  </si>
  <si>
    <t>ΔΙΚΛΕΙΔΑ ΕΛΑΣΤΙΚΗΣ ΕΜΦΡΑΞΗΣ ΧΥΤΟΣΙΔΗΡΑ ΜΕ ΒΟΛΑΝ ΠΕΤΑΛΟΥΔΑΣ</t>
  </si>
  <si>
    <t>ΒΑΝΕΣ ΟΡΕΙΧΑΛΚΙΝΕΣ ΣΥΡΤΕΣ</t>
  </si>
  <si>
    <t>ΒΡΥΣΕΣ</t>
  </si>
  <si>
    <t>ΦΛΑΝΤΖΕΣ ΤΟΡΝΑΡΙΣΜΕΝΕΣ</t>
  </si>
  <si>
    <t>Α/Α ΟΜΑΔΑΣ</t>
  </si>
  <si>
    <t>Α/Α ΥΛΙΚΟΥ</t>
  </si>
  <si>
    <t>ΠΕΡΙΓΡΑΦΗ</t>
  </si>
  <si>
    <t>ΒΑΝΕΣ ΠΕΤΑΛΟΥΔΑΣ Φ100-16ΑΤΜ</t>
  </si>
  <si>
    <t>ΒΑΝΕΣ ΠΕΤΑΛΟΥΔΑΣ Φ200-16ΑΤΜ</t>
  </si>
  <si>
    <t>ΒΑΝΕΣ ΠΕΤΑΛΟΥΔΑΣ Φ250-16ΑΤΜ</t>
  </si>
  <si>
    <t>ΒΑΝΕΣ ΠΕΤΑΛΟΥΔΑΣ Φ300-16ΑΤΜ</t>
  </si>
  <si>
    <t>ΒΑΝΑΚΙΑ ΟΡΕΙΧ.ΑΠΛΑ 1"</t>
  </si>
  <si>
    <t>ΒΑΝΑΚΙΑ ΟΡΕΙΧ.ΑΠΛΑ 1.1/2"</t>
  </si>
  <si>
    <t>ΒΑΝΑΚΙΑ ΟΡΕΙΧ.ΑΠΛΑ 1.1/4"</t>
  </si>
  <si>
    <t>ΒΑΝΑΚΙΑ ΟΡΕΙΧ.ΑΠΛΑ 2"</t>
  </si>
  <si>
    <t>ΒΑΝΑΚΙΑ ΟΡΕΙΧ.ΑΠΛΑ 2.1/2"</t>
  </si>
  <si>
    <t>ΒΑΝΑΚΙΑ ΟΡΕΙΧ.ΑΠΛΑ 3"</t>
  </si>
  <si>
    <t>ΒΑΝΑΚΙΑ ΟΡΕΙΧ.ΑΠΛΑ 3/4"</t>
  </si>
  <si>
    <t>ΒΑΝΑΚΙΑ ΣΦΑΙΡ.1" Ο.Π.</t>
  </si>
  <si>
    <t>ΒΑΝΑΚΙΑ ΣΦΑΙΡ.1.1/2" Ο.Π.</t>
  </si>
  <si>
    <t>ΒΑΝΑΚΙΑ ΣΦΑΙΡ.1.1/4" Ο.Π.</t>
  </si>
  <si>
    <t>ΒΑΝΑΚΙΑ ΣΦΑΙΡ.1/2" Ο.Π.</t>
  </si>
  <si>
    <t>ΒΑΝΑΚΙΑ ΣΦΑΙΡ.2" Ο.Π.</t>
  </si>
  <si>
    <t>ΒΑΝΑΚΙΑ ΣΦΑΙΡ.2.1/2" Ο.Π.</t>
  </si>
  <si>
    <t>ΒΑΝΑΚΙΑ ΣΦΑΙΡ.3" Ο.Π.</t>
  </si>
  <si>
    <t>ΒΑΝΑΚΙΑ ΣΦΑΙΡ.3/4" Ο.Π.</t>
  </si>
  <si>
    <t>ΒΙΔΕΣ - ΠΑΞΙΜΑΔΙΑ - ΡΟΔΕΛΕΣ -ΠΕΡΙΚΟΧΛΙΑ ΓΑΛΒΑΝΙΖΕ</t>
  </si>
  <si>
    <t>ΒΡΥΣΗ (ΚΑΝΟΥΛ) 1/2"</t>
  </si>
  <si>
    <t>ΓΩΝΙΑ ΗΛΕΚ.ΡΕ100 Φ110-45</t>
  </si>
  <si>
    <t>ΓΩΝΙΑ ΗΛΕΚ.ΡΕ100 Φ110-90</t>
  </si>
  <si>
    <t>ΓΩΝΙΑ ΗΛΕΚ.ΡΕ100 Φ160-45</t>
  </si>
  <si>
    <t>ΓΩΝΙΑ ΗΛΕΚ.ΡΕ100 Φ160-90</t>
  </si>
  <si>
    <t>ΓΩΝΙΑ ΗΛΕΚ.ΡΕ100 Φ40-90</t>
  </si>
  <si>
    <t>ΓΩΝΙΑ ΗΛΕΚ.ΡΕ100 Φ50-90</t>
  </si>
  <si>
    <t>ΓΩΝΙΑ ΗΛΕΚ.ΡΕ100 Φ63-45</t>
  </si>
  <si>
    <t>ΓΩΝΙΑ ΗΛΕΚ.ΡΕ100 Φ63-90</t>
  </si>
  <si>
    <t>ΓΩΝΙΑ ΗΛΕΚ.ΡΕ100 Φ75-45</t>
  </si>
  <si>
    <t>ΓΩΝΙΑ ΗΛΕΚ.ΡΕ100 Φ75-90</t>
  </si>
  <si>
    <t>ΓΩΝΙΑ ΗΛΕΚ.ΡΕ100 Φ90-45</t>
  </si>
  <si>
    <t>ΓΩΝΙΑ ΗΛΕΚ.ΡΕ100 Φ90-90</t>
  </si>
  <si>
    <t>ΗΛΕΚ/ΦΕΣ ΡΕ100 Φ110</t>
  </si>
  <si>
    <t>ΗΛΕΚ/ΦΕΣ ΡΕ100 Φ160</t>
  </si>
  <si>
    <t>ΗΛΕΚ/ΦΕΣ ΡΕ100 Φ40</t>
  </si>
  <si>
    <t>ΗΛΕΚ/ΦΕΣ ΡΕ100 Φ50</t>
  </si>
  <si>
    <t>ΗΛΕΚ/ΦΕΣ ΡΕ100 Φ63</t>
  </si>
  <si>
    <t>ΗΛΕΚ/ΦΕΣ ΡΕ100 Φ75</t>
  </si>
  <si>
    <t>ΗΛΕΚ/ΦΕΣ ΡΕ100 Φ90</t>
  </si>
  <si>
    <t>ΗΛΕΚ/ΦΕΣ ΡΝ25 ΡΕ100 Φ110</t>
  </si>
  <si>
    <t>ΚΑΜΠΥΛΗ ASA 10" 90Μ STD LR</t>
  </si>
  <si>
    <t>ΚΑΜΠΥΛΗ ASA 2" 90o</t>
  </si>
  <si>
    <t>ΚΑΜΠΥΛΗ ASA 4" SCH40</t>
  </si>
  <si>
    <t>ΚΑΜΠΥΛΗ ASA 6" 90o</t>
  </si>
  <si>
    <t>ΚΑΜΠΥΛΗ ASA 8" 90M STD LR</t>
  </si>
  <si>
    <t>ΦΛΑΝΤΖΑ ASA 10"</t>
  </si>
  <si>
    <t>ΦΛΑΝΤΖΑ ΤΟΡΝΑΡΙΣΜΕΝΗ Φ100/110/125</t>
  </si>
  <si>
    <t>ΦΛΑΝΤΖΑ ΤΟΡΝΑΡΙΣΜΕΝΗ Φ150</t>
  </si>
  <si>
    <t>ΦΛΑΝΤΖΑ ΤΟΡΝΑΡΙΣΜΕΝΗ Φ200</t>
  </si>
  <si>
    <t>ΦΛΑΝΤΖΑ ΤΟΡΝΑΡΙΣΜΕΝΗ Φ250/280</t>
  </si>
  <si>
    <t>ΦΛΑΝΤΖΑ ΤΟΡΝΑΡΙΣΜΕΝΗ Φ300</t>
  </si>
  <si>
    <t>ΜΟΝΑΔΑ ΜΕΤΡΗΣΗΣ</t>
  </si>
  <si>
    <t>ΤΕΜ</t>
  </si>
  <si>
    <t>ΚGR</t>
  </si>
  <si>
    <t xml:space="preserve">ΤΙΜΗ ΜΟΝΑΔΑΣ ΠΡΟΥΠΟΛΟΓΙΣΜΟΥ                               (ευρώ) </t>
  </si>
  <si>
    <t>ΠΕΔΙΟ Β - ΠΡΟΥΠΟΛΟΓΙΣΜΟΣ</t>
  </si>
  <si>
    <t>ΠΕΔΙΟ Α - ΠΕΡΙΓΡΑΦΗ ΥΛΙΚΩΝ ΚΑΙ ΠΟΣΟΤΗΤΩΝ</t>
  </si>
  <si>
    <t>ΒΑΝA BUTT ΙΝΟΧ Φ200 NBR/ΜΕΙΩΤ.</t>
  </si>
  <si>
    <t>ΒΑΝA BUTT ΙΝΟΧ Φ250 NBR/ΜΕΙΩΤ.</t>
  </si>
  <si>
    <t>ΒΑΝΑ BUTT ΑΝΟΞ.ΜΟΧΛΟ Φ125 EPDM</t>
  </si>
  <si>
    <t>ΒΑΝΑ BUTT ΑΝΟΞ.Φ100 NBR/ΜΕΙΩΤ</t>
  </si>
  <si>
    <t>ΒΑΝΑ BUTΤ ΑΝΟΞ.Φ150 EPDM/ΜΕΙΩΤ</t>
  </si>
  <si>
    <t>ΑΝΤΛΙΕΣ</t>
  </si>
  <si>
    <t>ΔΙΚΛΕΙΔΑ ΕΛΑΣΤΙΚΗΣ ΕΜΦΡΑΞΗΣ ΧΥΤΟΣΙΔΗΡΑ ΜΕ ΒΟΛΑΝ ΠΕΤΑΛΟΥΔΑΣ ΑΝΟΞΕΙΔΩΤΗ</t>
  </si>
  <si>
    <t>ΚΟΣΤΟΣ            ΑΝΑ ΥΛΙΚΟ      (ευρώ)</t>
  </si>
  <si>
    <t>ΠΟΣΟΤΗΤΑ Έτους</t>
  </si>
  <si>
    <t>ΚΟΣΤΟΣ ΑΝΑ ΟΜΑΔΑ (ευρώ)</t>
  </si>
  <si>
    <t>α. ΣΥΝΟΛΟ ΧΩΡΙΣ Φ.Π.Α.</t>
  </si>
  <si>
    <t>γ. ΣΥΝΟΛΟ ΜΕ Φ.Π.Α.</t>
  </si>
  <si>
    <t>β. Φ.Π.Α (24%)</t>
  </si>
  <si>
    <t>ΠΕΔΙΟ Γ - ΟΙΚΟΝΟΜΙΚΗ ΠΡΟΣΦΟΡΑ</t>
  </si>
  <si>
    <t>10A</t>
  </si>
  <si>
    <t>10B</t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</si>
  <si>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</rPr>
      <t>(ΣΥΜΠΛΗΡΩΣΗ ΑΠΌ ΔΙΑΓΩΝΙΖΟΜΕΝΟΥΣ)</t>
    </r>
  </si>
  <si>
    <r>
      <t>ΠΟΣΟΣΤΟ ΕΚΠΤΩΣΗΣ (Ε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)  ΑΝΑ ΥΛΙΚΟ (%) </t>
    </r>
    <r>
      <rPr>
        <sz val="9"/>
        <color indexed="8"/>
        <rFont val="Tahoma"/>
        <family val="2"/>
        <charset val="161"/>
      </rPr>
      <t xml:space="preserve">(ΕΛΕΓΧΟΣ)                  </t>
    </r>
    <r>
      <rPr>
        <b/>
        <sz val="9"/>
        <color indexed="8"/>
        <rFont val="Tahoma"/>
        <family val="2"/>
        <charset val="161"/>
      </rPr>
      <t xml:space="preserve">0% </t>
    </r>
    <r>
      <rPr>
        <b/>
        <sz val="9"/>
        <color indexed="8"/>
        <rFont val="Calibri"/>
        <family val="2"/>
      </rPr>
      <t xml:space="preserve">≤ </t>
    </r>
    <r>
      <rPr>
        <b/>
        <sz val="9"/>
        <color indexed="8"/>
        <rFont val="Tahoma"/>
        <family val="2"/>
        <charset val="161"/>
      </rPr>
      <t>Ε</t>
    </r>
    <r>
      <rPr>
        <b/>
        <sz val="7"/>
        <color indexed="8"/>
        <rFont val="Tahoma"/>
        <family val="2"/>
      </rPr>
      <t>Υ</t>
    </r>
    <r>
      <rPr>
        <b/>
        <sz val="9"/>
        <color indexed="8"/>
        <rFont val="Tahoma"/>
        <family val="2"/>
        <charset val="161"/>
      </rPr>
      <t xml:space="preserve"> ≤70%</t>
    </r>
  </si>
  <si>
    <t>ΤΙΜΗ ΜΟΝΑΔΑΣ ΠΡΟΣΦΟΡΑΣ                            (ευρώ)</t>
  </si>
  <si>
    <t>ΚΟΣΤΟΣ              ΑΝΑ ΥΛΙΚΟ   (ευρώ)</t>
  </si>
  <si>
    <t>ΚΟΣΤΟΣ            ΑΝΑ ΟΜΑΔΑ      (ευρώ)</t>
  </si>
  <si>
    <r>
      <t>ΠΟΣΟΣΤΟ ΕΚΠΤΩΣΗΣ (Ε</t>
    </r>
    <r>
      <rPr>
        <b/>
        <sz val="7"/>
        <color indexed="8"/>
        <rFont val="Tahoma"/>
        <family val="2"/>
      </rPr>
      <t>Ο</t>
    </r>
    <r>
      <rPr>
        <b/>
        <sz val="9"/>
        <color indexed="8"/>
        <rFont val="Tahoma"/>
        <family val="2"/>
        <charset val="161"/>
      </rPr>
      <t>)  ΑΝΑ ΟΜΑΔΑ (%)</t>
    </r>
  </si>
  <si>
    <t>ΚΟΣΤΟΣ ΟΙΚΟΝΟΜΙΚΗΣ ΠΡΟΣΦΟΡΑΣ</t>
  </si>
  <si>
    <t>ΑΝΤΛΙΑ BGM 5A</t>
  </si>
  <si>
    <t>ΒΑΛΒΙΔΑ ΑΝΤ/ΦΗΣ ΚΛΑΠΕ, ΣΠΑΣΤΟΥ ΔΙΣΚΟΥ DN250/PN25</t>
  </si>
  <si>
    <t>ΗΛΕΚ/ΦΕΣ ΡΝ25 ΡΕ100 Φ160</t>
  </si>
  <si>
    <t xml:space="preserve">ΣΦΑΙΡΙΚΟΙ ΚΡΟΥΝΟΙ ΟΛΙΚΗΣ ΠΑΡΟΧΗΣ      Ορειχάλκινος Χρωμέ </t>
  </si>
  <si>
    <t>ΒΙΔΕΣ - ΠΑΞΙΜΑΔΙΑ - ΡΟΔΕΛΕΣ - ΠΕΡΙΚΟΧΛΙΑ                     Γαλβανιζέ Ανεξαρτήτου διατομής</t>
  </si>
  <si>
    <t>ΗΛΕΚΤΡΟΓΩΝΙΕΣ 90ο-45ο       Εξαρτήματα   Πολυαιθυλενίου  Ηλεκτροσύντηξης</t>
  </si>
  <si>
    <t>ΗΛΕΚΤΡΟΜΟΥΦΕΣ Εξαρτήματα Πολυαιθυλενίου Ηλεκτροσύντηξης</t>
  </si>
  <si>
    <t xml:space="preserve">ΚΑΜΠΥΛΕΣ </t>
  </si>
  <si>
    <t xml:space="preserve">ΟΙΚΟΝΟΜΙΚΗ ΠΡΟΣΦΟΡΑ ΕΝΤΥΠΟ Β </t>
  </si>
  <si>
    <t>ΤΜΗΜΑ 3 -ΣΩΛΗΝΕΣ &amp; ΕΞΑΡΤΗΜΑΤΑ, ΕΕΝ Αποσελέμη</t>
  </si>
  <si>
    <t>ΟΑΚ ΑΕ, Δ30/2026- Προμήθεια υδραυλικών υλικών της Διεύθυνσης Διαχείρισης Συγκοινωνιακών και
Υδραυλικών Έργων του ΟΑΚ ΑΕ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</si>
</sst>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61"/>
      <scheme val="minor"/>
    </font>
    <font>
      <sz val="9"/>
      <color indexed="8"/>
      <name val="Tahoma"/>
      <family val="2"/>
      <charset val="161"/>
    </font>
    <font>
      <b/>
      <sz val="9"/>
      <color indexed="8"/>
      <name val="Tahoma"/>
      <family val="2"/>
      <charset val="161"/>
    </font>
    <font>
      <b/>
      <sz val="9"/>
      <color indexed="8"/>
      <name val="Tahoma"/>
      <family val="2"/>
    </font>
    <font>
      <sz val="9"/>
      <color indexed="8"/>
      <name val="Tahoma"/>
      <family val="2"/>
    </font>
    <font>
      <b/>
      <sz val="11"/>
      <color indexed="8"/>
      <name val="Calibri"/>
      <family val="2"/>
      <charset val="161"/>
    </font>
    <font>
      <b/>
      <sz val="8"/>
      <color indexed="8"/>
      <name val="Tahoma"/>
      <family val="2"/>
      <charset val="161"/>
    </font>
    <font>
      <b/>
      <sz val="10"/>
      <color indexed="8"/>
      <name val="Tahoma"/>
      <family val="2"/>
      <charset val="161"/>
    </font>
    <font>
      <sz val="9"/>
      <color indexed="8"/>
      <name val="Calibri"/>
      <family val="2"/>
      <charset val="161"/>
    </font>
    <font>
      <sz val="9"/>
      <name val="Tahoma"/>
      <family val="2"/>
      <charset val="161"/>
    </font>
    <font>
      <sz val="11"/>
      <color indexed="8"/>
      <name val="Calibri"/>
      <family val="2"/>
      <charset val="161"/>
    </font>
    <font>
      <b/>
      <sz val="11"/>
      <color theme="1"/>
      <name val="Calibri"/>
      <family val="2"/>
      <scheme val="minor"/>
    </font>
    <font>
      <b/>
      <sz val="7"/>
      <color indexed="8"/>
      <name val="Tahoma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  <charset val="161"/>
    </font>
    <font>
      <sz val="10"/>
      <color indexed="8"/>
      <name val="Tahoma"/>
      <family val="2"/>
      <charset val="161"/>
    </font>
    <font>
      <sz val="8"/>
      <color indexed="8"/>
      <name val="Calibri"/>
      <family val="2"/>
      <charset val="161"/>
    </font>
    <font>
      <b/>
      <sz val="8"/>
      <color indexed="8"/>
      <name val="Calibri"/>
      <family val="2"/>
      <charset val="161"/>
    </font>
    <font>
      <sz val="12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85">
    <xf numFmtId="0" fontId="0" fillId="0" borderId="0" xfId="0"/>
    <xf numFmtId="0" fontId="21" fillId="0" borderId="0" xfId="0" applyFont="1" applyProtection="1"/>
    <xf numFmtId="0" fontId="0" fillId="0" borderId="0" xfId="0" applyProtection="1"/>
    <xf numFmtId="0" fontId="19" fillId="0" borderId="0" xfId="0" applyFont="1" applyProtection="1"/>
    <xf numFmtId="0" fontId="2" fillId="2" borderId="7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/>
    </xf>
    <xf numFmtId="49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 applyProtection="1">
      <alignment horizontal="center" vertical="center"/>
    </xf>
    <xf numFmtId="0" fontId="7" fillId="7" borderId="7" xfId="0" applyFont="1" applyFill="1" applyBorder="1" applyAlignment="1" applyProtection="1">
      <alignment horizontal="center" vertical="center"/>
    </xf>
    <xf numFmtId="0" fontId="7" fillId="7" borderId="17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 wrapText="1"/>
    </xf>
    <xf numFmtId="0" fontId="6" fillId="2" borderId="23" xfId="0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49" fontId="2" fillId="2" borderId="26" xfId="0" applyNumberFormat="1" applyFont="1" applyFill="1" applyBorder="1" applyAlignment="1" applyProtection="1">
      <alignment horizontal="center" vertical="center"/>
    </xf>
    <xf numFmtId="0" fontId="2" fillId="2" borderId="26" xfId="0" applyFont="1" applyFill="1" applyBorder="1" applyAlignment="1" applyProtection="1">
      <alignment horizontal="center" vertical="center" wrapText="1"/>
    </xf>
    <xf numFmtId="0" fontId="7" fillId="2" borderId="26" xfId="0" applyFont="1" applyFill="1" applyBorder="1" applyAlignment="1" applyProtection="1">
      <alignment horizontal="center" vertical="center" wrapText="1"/>
    </xf>
    <xf numFmtId="4" fontId="2" fillId="3" borderId="13" xfId="0" applyNumberFormat="1" applyFont="1" applyFill="1" applyBorder="1" applyAlignment="1" applyProtection="1">
      <alignment horizontal="center" vertical="center" wrapText="1"/>
    </xf>
    <xf numFmtId="2" fontId="2" fillId="3" borderId="24" xfId="0" applyNumberFormat="1" applyFont="1" applyFill="1" applyBorder="1" applyAlignment="1" applyProtection="1">
      <alignment horizontal="center" vertical="center" wrapText="1"/>
    </xf>
    <xf numFmtId="2" fontId="2" fillId="3" borderId="8" xfId="0" applyNumberFormat="1" applyFont="1" applyFill="1" applyBorder="1" applyAlignment="1" applyProtection="1">
      <alignment horizontal="center" vertical="center" wrapText="1"/>
    </xf>
    <xf numFmtId="10" fontId="2" fillId="8" borderId="3" xfId="0" applyNumberFormat="1" applyFont="1" applyFill="1" applyBorder="1" applyAlignment="1" applyProtection="1">
      <alignment horizontal="center" vertical="center" wrapText="1"/>
    </xf>
    <xf numFmtId="2" fontId="2" fillId="7" borderId="26" xfId="0" applyNumberFormat="1" applyFont="1" applyFill="1" applyBorder="1" applyAlignment="1" applyProtection="1">
      <alignment horizontal="center" vertical="center" wrapText="1"/>
    </xf>
    <xf numFmtId="4" fontId="2" fillId="7" borderId="26" xfId="0" applyNumberFormat="1" applyFont="1" applyFill="1" applyBorder="1" applyAlignment="1" applyProtection="1">
      <alignment horizontal="center" vertical="center" wrapText="1"/>
    </xf>
    <xf numFmtId="2" fontId="2" fillId="9" borderId="34" xfId="0" applyNumberFormat="1" applyFont="1" applyFill="1" applyBorder="1" applyAlignment="1" applyProtection="1">
      <alignment horizontal="center" vertical="center" wrapText="1"/>
    </xf>
    <xf numFmtId="0" fontId="1" fillId="0" borderId="39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49" fontId="1" fillId="5" borderId="25" xfId="0" applyNumberFormat="1" applyFont="1" applyFill="1" applyBorder="1" applyAlignment="1" applyProtection="1">
      <alignment vertical="center"/>
    </xf>
    <xf numFmtId="0" fontId="1" fillId="0" borderId="25" xfId="0" applyFont="1" applyBorder="1" applyAlignment="1" applyProtection="1">
      <alignment horizontal="center" vertical="center" wrapText="1"/>
    </xf>
    <xf numFmtId="0" fontId="20" fillId="0" borderId="25" xfId="0" applyFont="1" applyBorder="1" applyAlignment="1" applyProtection="1">
      <alignment horizontal="center" vertical="center"/>
    </xf>
    <xf numFmtId="2" fontId="0" fillId="0" borderId="25" xfId="0" applyNumberFormat="1" applyBorder="1" applyAlignment="1" applyProtection="1">
      <alignment horizontal="center"/>
    </xf>
    <xf numFmtId="4" fontId="0" fillId="0" borderId="25" xfId="0" applyNumberFormat="1" applyBorder="1" applyAlignment="1" applyProtection="1">
      <alignment horizontal="center"/>
    </xf>
    <xf numFmtId="4" fontId="0" fillId="0" borderId="25" xfId="0" applyNumberFormat="1" applyBorder="1" applyAlignment="1" applyProtection="1">
      <alignment horizontal="center" vertical="center"/>
    </xf>
    <xf numFmtId="0" fontId="0" fillId="0" borderId="12" xfId="0" applyBorder="1" applyProtection="1"/>
    <xf numFmtId="4" fontId="0" fillId="0" borderId="12" xfId="0" applyNumberFormat="1" applyBorder="1" applyAlignment="1" applyProtection="1">
      <alignment horizontal="right"/>
    </xf>
    <xf numFmtId="4" fontId="0" fillId="0" borderId="12" xfId="0" applyNumberFormat="1" applyBorder="1" applyProtection="1"/>
    <xf numFmtId="4" fontId="0" fillId="0" borderId="12" xfId="0" applyNumberForma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1" fillId="0" borderId="42" xfId="0" applyFont="1" applyBorder="1" applyAlignment="1" applyProtection="1">
      <alignment horizontal="center" vertical="center"/>
    </xf>
    <xf numFmtId="49" fontId="1" fillId="5" borderId="35" xfId="0" applyNumberFormat="1" applyFont="1" applyFill="1" applyBorder="1" applyAlignment="1" applyProtection="1">
      <alignment vertical="center"/>
    </xf>
    <xf numFmtId="0" fontId="1" fillId="0" borderId="35" xfId="0" applyFont="1" applyBorder="1" applyAlignment="1" applyProtection="1">
      <alignment horizontal="center" vertical="center" wrapText="1"/>
    </xf>
    <xf numFmtId="0" fontId="20" fillId="0" borderId="35" xfId="0" applyFont="1" applyBorder="1" applyAlignment="1" applyProtection="1">
      <alignment horizontal="center" vertical="center"/>
    </xf>
    <xf numFmtId="2" fontId="0" fillId="0" borderId="35" xfId="0" applyNumberFormat="1" applyBorder="1" applyAlignment="1" applyProtection="1">
      <alignment horizontal="center" vertical="center"/>
    </xf>
    <xf numFmtId="4" fontId="0" fillId="0" borderId="35" xfId="0" applyNumberFormat="1" applyBorder="1" applyAlignment="1" applyProtection="1">
      <alignment horizontal="center" vertical="center"/>
    </xf>
    <xf numFmtId="0" fontId="0" fillId="0" borderId="7" xfId="0" applyBorder="1" applyProtection="1"/>
    <xf numFmtId="4" fontId="0" fillId="0" borderId="7" xfId="0" applyNumberFormat="1" applyBorder="1" applyAlignment="1" applyProtection="1">
      <alignment horizontal="right"/>
    </xf>
    <xf numFmtId="4" fontId="0" fillId="0" borderId="7" xfId="0" applyNumberFormat="1" applyBorder="1" applyProtection="1"/>
    <xf numFmtId="4" fontId="0" fillId="0" borderId="29" xfId="0" applyNumberForma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49" fontId="1" fillId="5" borderId="12" xfId="0" applyNumberFormat="1" applyFont="1" applyFill="1" applyBorder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 wrapText="1"/>
    </xf>
    <xf numFmtId="0" fontId="20" fillId="0" borderId="12" xfId="0" applyFont="1" applyBorder="1" applyAlignment="1" applyProtection="1">
      <alignment horizontal="center" vertical="center"/>
    </xf>
    <xf numFmtId="2" fontId="0" fillId="0" borderId="12" xfId="0" applyNumberFormat="1" applyBorder="1" applyAlignment="1" applyProtection="1">
      <alignment horizontal="center"/>
    </xf>
    <xf numFmtId="4" fontId="0" fillId="0" borderId="12" xfId="0" applyNumberForma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49" fontId="1" fillId="5" borderId="7" xfId="0" applyNumberFormat="1" applyFont="1" applyFill="1" applyBorder="1" applyAlignment="1" applyProtection="1">
      <alignment vertical="center"/>
    </xf>
    <xf numFmtId="0" fontId="1" fillId="0" borderId="7" xfId="0" applyFont="1" applyBorder="1" applyAlignment="1" applyProtection="1">
      <alignment horizontal="center" vertical="center" wrapText="1"/>
    </xf>
    <xf numFmtId="2" fontId="0" fillId="0" borderId="7" xfId="0" applyNumberFormat="1" applyBorder="1" applyAlignment="1" applyProtection="1">
      <alignment horizontal="center"/>
    </xf>
    <xf numFmtId="4" fontId="0" fillId="0" borderId="7" xfId="0" applyNumberForma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 vertical="center"/>
    </xf>
    <xf numFmtId="49" fontId="1" fillId="5" borderId="13" xfId="0" applyNumberFormat="1" applyFont="1" applyFill="1" applyBorder="1" applyAlignment="1" applyProtection="1">
      <alignment vertical="center"/>
    </xf>
    <xf numFmtId="0" fontId="1" fillId="0" borderId="13" xfId="0" applyFont="1" applyBorder="1" applyAlignment="1" applyProtection="1">
      <alignment horizontal="center" vertical="center" wrapText="1"/>
    </xf>
    <xf numFmtId="2" fontId="0" fillId="0" borderId="13" xfId="0" applyNumberFormat="1" applyBorder="1" applyAlignment="1" applyProtection="1">
      <alignment horizontal="center"/>
    </xf>
    <xf numFmtId="4" fontId="0" fillId="0" borderId="13" xfId="0" applyNumberFormat="1" applyBorder="1" applyAlignment="1" applyProtection="1">
      <alignment horizontal="center"/>
    </xf>
    <xf numFmtId="0" fontId="0" fillId="0" borderId="13" xfId="0" applyBorder="1" applyProtection="1"/>
    <xf numFmtId="4" fontId="0" fillId="0" borderId="13" xfId="0" applyNumberFormat="1" applyBorder="1" applyAlignment="1" applyProtection="1">
      <alignment horizontal="right"/>
    </xf>
    <xf numFmtId="4" fontId="0" fillId="0" borderId="13" xfId="0" applyNumberFormat="1" applyBorder="1" applyProtection="1"/>
    <xf numFmtId="49" fontId="1" fillId="0" borderId="7" xfId="0" applyNumberFormat="1" applyFont="1" applyBorder="1" applyAlignment="1" applyProtection="1">
      <alignment vertical="center"/>
    </xf>
    <xf numFmtId="0" fontId="20" fillId="0" borderId="7" xfId="0" applyFont="1" applyBorder="1" applyAlignment="1" applyProtection="1">
      <alignment horizontal="center" vertical="center"/>
    </xf>
    <xf numFmtId="0" fontId="0" fillId="0" borderId="35" xfId="0" applyBorder="1" applyProtection="1"/>
    <xf numFmtId="4" fontId="0" fillId="0" borderId="35" xfId="0" applyNumberFormat="1" applyBorder="1" applyAlignment="1" applyProtection="1">
      <alignment horizontal="right"/>
    </xf>
    <xf numFmtId="4" fontId="0" fillId="0" borderId="35" xfId="0" applyNumberFormat="1" applyBorder="1" applyProtection="1"/>
    <xf numFmtId="49" fontId="1" fillId="0" borderId="12" xfId="0" applyNumberFormat="1" applyFont="1" applyBorder="1" applyAlignment="1" applyProtection="1">
      <alignment vertical="center"/>
    </xf>
    <xf numFmtId="49" fontId="1" fillId="0" borderId="13" xfId="0" applyNumberFormat="1" applyFont="1" applyBorder="1" applyAlignment="1" applyProtection="1">
      <alignment vertical="center"/>
    </xf>
    <xf numFmtId="0" fontId="20" fillId="0" borderId="1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49" fontId="1" fillId="0" borderId="26" xfId="0" applyNumberFormat="1" applyFont="1" applyBorder="1" applyAlignment="1" applyProtection="1">
      <alignment horizontal="left" vertical="center" wrapText="1"/>
    </xf>
    <xf numFmtId="0" fontId="1" fillId="0" borderId="26" xfId="0" applyFont="1" applyBorder="1" applyAlignment="1" applyProtection="1">
      <alignment horizontal="center" vertical="center" wrapText="1"/>
    </xf>
    <xf numFmtId="0" fontId="20" fillId="0" borderId="26" xfId="0" applyFont="1" applyBorder="1" applyAlignment="1" applyProtection="1">
      <alignment horizontal="center" vertical="center"/>
    </xf>
    <xf numFmtId="2" fontId="0" fillId="0" borderId="26" xfId="0" applyNumberFormat="1" applyBorder="1" applyAlignment="1" applyProtection="1">
      <alignment horizontal="center" vertical="center"/>
    </xf>
    <xf numFmtId="4" fontId="0" fillId="0" borderId="26" xfId="0" applyNumberFormat="1" applyBorder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4" fontId="0" fillId="0" borderId="26" xfId="0" applyNumberFormat="1" applyBorder="1" applyAlignment="1" applyProtection="1">
      <alignment horizontal="right" vertical="center"/>
    </xf>
    <xf numFmtId="4" fontId="0" fillId="0" borderId="26" xfId="0" applyNumberFormat="1" applyBorder="1" applyAlignment="1" applyProtection="1">
      <alignment vertical="center"/>
    </xf>
    <xf numFmtId="0" fontId="1" fillId="0" borderId="6" xfId="0" applyFont="1" applyBorder="1" applyAlignment="1" applyProtection="1">
      <alignment horizontal="center" vertical="center" wrapText="1"/>
    </xf>
    <xf numFmtId="49" fontId="1" fillId="0" borderId="25" xfId="0" applyNumberFormat="1" applyFont="1" applyBorder="1" applyAlignment="1" applyProtection="1">
      <alignment vertical="center"/>
    </xf>
    <xf numFmtId="0" fontId="0" fillId="0" borderId="25" xfId="0" applyBorder="1" applyProtection="1"/>
    <xf numFmtId="4" fontId="0" fillId="0" borderId="25" xfId="0" applyNumberFormat="1" applyBorder="1" applyAlignment="1" applyProtection="1">
      <alignment horizontal="right"/>
    </xf>
    <xf numFmtId="4" fontId="0" fillId="0" borderId="25" xfId="0" applyNumberFormat="1" applyBorder="1" applyProtection="1"/>
    <xf numFmtId="49" fontId="9" fillId="0" borderId="7" xfId="0" applyNumberFormat="1" applyFont="1" applyBorder="1" applyAlignment="1" applyProtection="1">
      <alignment vertical="center"/>
    </xf>
    <xf numFmtId="49" fontId="1" fillId="0" borderId="13" xfId="0" applyNumberFormat="1" applyFont="1" applyBorder="1" applyAlignment="1" applyProtection="1">
      <alignment horizontal="left" vertical="center"/>
    </xf>
    <xf numFmtId="0" fontId="1" fillId="0" borderId="35" xfId="0" applyFont="1" applyBorder="1" applyAlignment="1" applyProtection="1">
      <alignment horizontal="center" vertical="center"/>
    </xf>
    <xf numFmtId="49" fontId="1" fillId="0" borderId="35" xfId="0" applyNumberFormat="1" applyFont="1" applyBorder="1" applyAlignment="1" applyProtection="1">
      <alignment vertical="center"/>
    </xf>
    <xf numFmtId="2" fontId="0" fillId="0" borderId="35" xfId="0" applyNumberFormat="1" applyBorder="1" applyAlignment="1" applyProtection="1">
      <alignment horizontal="center"/>
    </xf>
    <xf numFmtId="4" fontId="0" fillId="0" borderId="35" xfId="0" applyNumberForma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5" borderId="27" xfId="0" applyFill="1" applyBorder="1" applyAlignment="1" applyProtection="1">
      <alignment horizontal="center"/>
    </xf>
    <xf numFmtId="9" fontId="0" fillId="0" borderId="0" xfId="0" applyNumberFormat="1" applyProtection="1"/>
    <xf numFmtId="4" fontId="0" fillId="0" borderId="0" xfId="0" applyNumberFormat="1" applyProtection="1"/>
    <xf numFmtId="10" fontId="0" fillId="0" borderId="0" xfId="0" applyNumberForma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</xf>
    <xf numFmtId="4" fontId="2" fillId="0" borderId="0" xfId="0" applyNumberFormat="1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4" fontId="5" fillId="4" borderId="28" xfId="0" applyNumberFormat="1" applyFont="1" applyFill="1" applyBorder="1" applyAlignment="1" applyProtection="1">
      <alignment horizontal="center" vertical="center"/>
    </xf>
    <xf numFmtId="4" fontId="5" fillId="6" borderId="18" xfId="0" applyNumberFormat="1" applyFont="1" applyFill="1" applyBorder="1" applyAlignment="1" applyProtection="1">
      <alignment horizontal="center" vertical="center"/>
    </xf>
    <xf numFmtId="4" fontId="5" fillId="0" borderId="36" xfId="0" applyNumberFormat="1" applyFont="1" applyBorder="1" applyAlignment="1" applyProtection="1">
      <alignment horizontal="center" vertical="center"/>
    </xf>
    <xf numFmtId="4" fontId="14" fillId="7" borderId="25" xfId="0" applyNumberFormat="1" applyFont="1" applyFill="1" applyBorder="1" applyAlignment="1" applyProtection="1">
      <alignment horizontal="center" vertical="center" wrapText="1"/>
    </xf>
    <xf numFmtId="4" fontId="14" fillId="7" borderId="37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horizontal="center"/>
    </xf>
    <xf numFmtId="10" fontId="15" fillId="0" borderId="0" xfId="0" applyNumberFormat="1" applyFont="1" applyAlignment="1" applyProtection="1">
      <alignment horizontal="center"/>
    </xf>
    <xf numFmtId="2" fontId="16" fillId="0" borderId="0" xfId="0" applyNumberFormat="1" applyFont="1" applyAlignment="1" applyProtection="1">
      <alignment horizontal="center"/>
    </xf>
    <xf numFmtId="4" fontId="16" fillId="0" borderId="0" xfId="0" applyNumberFormat="1" applyFont="1" applyAlignment="1" applyProtection="1">
      <alignment horizontal="center"/>
    </xf>
    <xf numFmtId="4" fontId="16" fillId="0" borderId="0" xfId="0" applyNumberFormat="1" applyFont="1" applyAlignment="1" applyProtection="1">
      <alignment horizontal="center" vertical="center"/>
    </xf>
    <xf numFmtId="2" fontId="15" fillId="0" borderId="0" xfId="0" applyNumberFormat="1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4" fontId="2" fillId="3" borderId="7" xfId="0" applyNumberFormat="1" applyFont="1" applyFill="1" applyBorder="1" applyAlignment="1" applyProtection="1">
      <alignment horizontal="center" vertical="center"/>
    </xf>
    <xf numFmtId="4" fontId="0" fillId="6" borderId="0" xfId="0" applyNumberFormat="1" applyFill="1" applyAlignment="1" applyProtection="1">
      <alignment horizontal="center"/>
    </xf>
    <xf numFmtId="4" fontId="17" fillId="0" borderId="0" xfId="0" applyNumberFormat="1" applyFont="1" applyAlignment="1" applyProtection="1">
      <alignment horizontal="center" vertical="center" wrapText="1"/>
    </xf>
    <xf numFmtId="2" fontId="18" fillId="0" borderId="0" xfId="0" applyNumberFormat="1" applyFont="1" applyAlignment="1" applyProtection="1">
      <alignment horizontal="center" vertical="center" wrapText="1"/>
    </xf>
    <xf numFmtId="4" fontId="0" fillId="0" borderId="0" xfId="0" applyNumberFormat="1" applyAlignment="1" applyProtection="1">
      <alignment horizontal="center"/>
    </xf>
    <xf numFmtId="4" fontId="0" fillId="0" borderId="27" xfId="0" applyNumberFormat="1" applyBorder="1" applyAlignment="1" applyProtection="1">
      <alignment horizontal="center"/>
    </xf>
    <xf numFmtId="2" fontId="5" fillId="0" borderId="0" xfId="0" applyNumberFormat="1" applyFont="1" applyAlignment="1" applyProtection="1">
      <alignment horizontal="center"/>
    </xf>
    <xf numFmtId="4" fontId="5" fillId="3" borderId="7" xfId="0" applyNumberFormat="1" applyFont="1" applyFill="1" applyBorder="1" applyAlignment="1" applyProtection="1">
      <alignment horizontal="center" vertical="center"/>
    </xf>
    <xf numFmtId="4" fontId="5" fillId="0" borderId="38" xfId="0" applyNumberFormat="1" applyFont="1" applyBorder="1" applyAlignment="1" applyProtection="1">
      <alignment horizontal="center"/>
    </xf>
    <xf numFmtId="4" fontId="5" fillId="0" borderId="0" xfId="0" applyNumberFormat="1" applyFont="1" applyAlignment="1" applyProtection="1">
      <alignment horizontal="center" vertical="center"/>
    </xf>
    <xf numFmtId="4" fontId="5" fillId="0" borderId="27" xfId="0" applyNumberFormat="1" applyFont="1" applyBorder="1" applyAlignment="1" applyProtection="1">
      <alignment horizontal="center"/>
    </xf>
    <xf numFmtId="4" fontId="5" fillId="0" borderId="39" xfId="0" applyNumberFormat="1" applyFont="1" applyBorder="1" applyAlignment="1" applyProtection="1">
      <alignment horizontal="center"/>
    </xf>
    <xf numFmtId="4" fontId="15" fillId="0" borderId="0" xfId="0" applyNumberFormat="1" applyFont="1" applyAlignment="1" applyProtection="1">
      <alignment horizontal="center"/>
    </xf>
    <xf numFmtId="10" fontId="0" fillId="0" borderId="25" xfId="0" applyNumberFormat="1" applyBorder="1" applyProtection="1">
      <protection locked="0"/>
    </xf>
    <xf numFmtId="10" fontId="0" fillId="0" borderId="33" xfId="0" applyNumberFormat="1" applyBorder="1" applyAlignment="1" applyProtection="1">
      <alignment horizontal="center" vertical="center"/>
    </xf>
    <xf numFmtId="10" fontId="0" fillId="0" borderId="34" xfId="0" applyNumberFormat="1" applyBorder="1" applyAlignment="1" applyProtection="1">
      <alignment horizontal="center" vertical="center"/>
    </xf>
    <xf numFmtId="10" fontId="0" fillId="0" borderId="37" xfId="0" applyNumberFormat="1" applyBorder="1" applyAlignment="1" applyProtection="1">
      <alignment horizontal="center" vertical="center"/>
    </xf>
    <xf numFmtId="0" fontId="21" fillId="0" borderId="0" xfId="0" applyFont="1" applyAlignment="1" applyProtection="1"/>
    <xf numFmtId="4" fontId="0" fillId="0" borderId="35" xfId="0" applyNumberForma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4" fontId="0" fillId="0" borderId="26" xfId="0" applyNumberFormat="1" applyBorder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4" fontId="0" fillId="0" borderId="30" xfId="0" applyNumberFormat="1" applyBorder="1" applyAlignment="1" applyProtection="1">
      <alignment horizontal="center" vertical="center"/>
    </xf>
    <xf numFmtId="0" fontId="1" fillId="0" borderId="4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4" fontId="0" fillId="0" borderId="12" xfId="0" applyNumberFormat="1" applyBorder="1" applyAlignment="1" applyProtection="1">
      <alignment horizontal="center" vertical="center"/>
    </xf>
    <xf numFmtId="4" fontId="0" fillId="0" borderId="7" xfId="0" applyNumberFormat="1" applyBorder="1" applyAlignment="1" applyProtection="1">
      <alignment horizontal="center" vertical="center"/>
    </xf>
    <xf numFmtId="4" fontId="0" fillId="0" borderId="13" xfId="0" applyNumberFormat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7" fillId="7" borderId="32" xfId="0" applyFont="1" applyFill="1" applyBorder="1" applyAlignment="1" applyProtection="1">
      <alignment horizontal="center" vertical="center"/>
    </xf>
    <xf numFmtId="0" fontId="5" fillId="7" borderId="30" xfId="0" applyFont="1" applyFill="1" applyBorder="1" applyAlignment="1" applyProtection="1">
      <alignment horizontal="center" vertical="center"/>
    </xf>
    <xf numFmtId="0" fontId="5" fillId="7" borderId="33" xfId="0" applyFont="1" applyFill="1" applyBorder="1" applyAlignment="1" applyProtection="1">
      <alignment horizontal="center" vertical="center"/>
    </xf>
    <xf numFmtId="10" fontId="0" fillId="0" borderId="40" xfId="0" applyNumberFormat="1" applyBorder="1" applyAlignment="1" applyProtection="1">
      <alignment horizontal="center" vertical="center"/>
    </xf>
    <xf numFmtId="10" fontId="0" fillId="0" borderId="17" xfId="0" applyNumberFormat="1" applyBorder="1" applyAlignment="1" applyProtection="1">
      <alignment horizontal="center" vertical="center"/>
    </xf>
    <xf numFmtId="10" fontId="0" fillId="0" borderId="18" xfId="0" applyNumberFormat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 wrapText="1"/>
    </xf>
    <xf numFmtId="2" fontId="2" fillId="3" borderId="31" xfId="0" applyNumberFormat="1" applyFont="1" applyFill="1" applyBorder="1" applyAlignment="1" applyProtection="1">
      <alignment horizontal="center" vertical="center" wrapText="1"/>
    </xf>
    <xf numFmtId="2" fontId="2" fillId="3" borderId="15" xfId="0" applyNumberFormat="1" applyFont="1" applyFill="1" applyBorder="1" applyAlignment="1" applyProtection="1">
      <alignment horizontal="center" vertical="center" wrapText="1"/>
    </xf>
    <xf numFmtId="2" fontId="2" fillId="7" borderId="0" xfId="0" applyNumberFormat="1" applyFont="1" applyFill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10" fontId="15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center"/>
    </xf>
    <xf numFmtId="2" fontId="5" fillId="7" borderId="0" xfId="0" applyNumberFormat="1" applyFont="1" applyFill="1" applyAlignment="1" applyProtection="1">
      <alignment horizontal="center"/>
    </xf>
    <xf numFmtId="2" fontId="6" fillId="7" borderId="0" xfId="0" applyNumberFormat="1" applyFont="1" applyFill="1" applyAlignment="1" applyProtection="1">
      <alignment horizontal="center"/>
    </xf>
    <xf numFmtId="10" fontId="0" fillId="0" borderId="41" xfId="0" applyNumberFormat="1" applyBorder="1" applyAlignment="1" applyProtection="1">
      <alignment horizontal="center" vertical="center"/>
    </xf>
    <xf numFmtId="0" fontId="7" fillId="7" borderId="0" xfId="0" applyFont="1" applyFill="1" applyAlignment="1" applyProtection="1">
      <alignment horizontal="center"/>
    </xf>
  </cellXfs>
  <cellStyles count="2">
    <cellStyle name="Βασικό_Εκτύπωση" xfId="1"/>
    <cellStyle name="Κανονικό" xfId="0" builtinId="0"/>
  </cellStyles>
  <dxfs count="3"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82"/>
  <sheetViews>
    <sheetView tabSelected="1" zoomScaleNormal="100" workbookViewId="0">
      <selection activeCell="A2" sqref="A2"/>
    </sheetView>
  </sheetViews>
  <sheetFormatPr defaultRowHeight="15" x14ac:dyDescent="0.25"/>
  <cols>
    <col min="1" max="1" width="19" style="2" customWidth="1"/>
    <col min="2" max="2" width="8" style="2" bestFit="1" customWidth="1"/>
    <col min="3" max="3" width="7" style="2" bestFit="1" customWidth="1"/>
    <col min="4" max="4" width="47.5703125" style="2" bestFit="1" customWidth="1"/>
    <col min="5" max="5" width="11.85546875" style="2" customWidth="1"/>
    <col min="6" max="6" width="23.28515625" style="2" bestFit="1" customWidth="1"/>
    <col min="7" max="7" width="21.140625" style="2" customWidth="1"/>
    <col min="8" max="8" width="12.85546875" style="2" customWidth="1"/>
    <col min="9" max="9" width="13" style="2" customWidth="1"/>
    <col min="10" max="10" width="20" style="2" customWidth="1"/>
    <col min="11" max="11" width="15.7109375" style="2" customWidth="1"/>
    <col min="12" max="12" width="14.85546875" style="2" customWidth="1"/>
    <col min="13" max="13" width="13.28515625" style="2" customWidth="1"/>
    <col min="14" max="14" width="13.7109375" style="2" customWidth="1"/>
    <col min="15" max="15" width="15.42578125" style="2" customWidth="1"/>
    <col min="16" max="16" width="9.140625" style="2" customWidth="1"/>
    <col min="17" max="16384" width="9.140625" style="2"/>
  </cols>
  <sheetData>
    <row r="3" spans="1:15" x14ac:dyDescent="0.25">
      <c r="A3" s="144" t="s">
        <v>100</v>
      </c>
    </row>
    <row r="4" spans="1:15" x14ac:dyDescent="0.25">
      <c r="A4" s="1" t="s">
        <v>98</v>
      </c>
    </row>
    <row r="5" spans="1:15" ht="15.75" x14ac:dyDescent="0.25">
      <c r="A5" s="1" t="s">
        <v>99</v>
      </c>
      <c r="D5" s="3"/>
    </row>
    <row r="6" spans="1:15" ht="15.75" thickBot="1" x14ac:dyDescent="0.3"/>
    <row r="7" spans="1:15" x14ac:dyDescent="0.25">
      <c r="A7" s="174" t="s">
        <v>66</v>
      </c>
      <c r="B7" s="174"/>
      <c r="C7" s="174"/>
      <c r="D7" s="174"/>
      <c r="E7" s="174"/>
      <c r="F7" s="174"/>
      <c r="G7" s="175" t="s">
        <v>65</v>
      </c>
      <c r="H7" s="176"/>
      <c r="I7" s="176"/>
      <c r="J7" s="167" t="s">
        <v>80</v>
      </c>
      <c r="K7" s="168"/>
      <c r="L7" s="169"/>
      <c r="M7" s="169"/>
      <c r="N7" s="169"/>
      <c r="O7" s="170"/>
    </row>
    <row r="8" spans="1:15" ht="14.45" x14ac:dyDescent="0.3">
      <c r="A8" s="4">
        <v>1</v>
      </c>
      <c r="B8" s="4">
        <v>2</v>
      </c>
      <c r="C8" s="5">
        <v>3</v>
      </c>
      <c r="D8" s="5">
        <v>4</v>
      </c>
      <c r="E8" s="5">
        <v>5</v>
      </c>
      <c r="F8" s="5">
        <v>6</v>
      </c>
      <c r="G8" s="6">
        <v>7</v>
      </c>
      <c r="H8" s="7">
        <v>8</v>
      </c>
      <c r="I8" s="8">
        <v>9</v>
      </c>
      <c r="J8" s="9" t="s">
        <v>81</v>
      </c>
      <c r="K8" s="9" t="s">
        <v>82</v>
      </c>
      <c r="L8" s="10">
        <v>11</v>
      </c>
      <c r="M8" s="10">
        <v>12</v>
      </c>
      <c r="N8" s="10">
        <v>13</v>
      </c>
      <c r="O8" s="11">
        <v>14</v>
      </c>
    </row>
    <row r="9" spans="1:15" ht="63.75" customHeight="1" thickBot="1" x14ac:dyDescent="0.3">
      <c r="A9" s="12" t="s">
        <v>0</v>
      </c>
      <c r="B9" s="13" t="s">
        <v>6</v>
      </c>
      <c r="C9" s="14" t="s">
        <v>7</v>
      </c>
      <c r="D9" s="15" t="s">
        <v>8</v>
      </c>
      <c r="E9" s="16" t="s">
        <v>61</v>
      </c>
      <c r="F9" s="17" t="s">
        <v>75</v>
      </c>
      <c r="G9" s="18" t="s">
        <v>64</v>
      </c>
      <c r="H9" s="19" t="s">
        <v>74</v>
      </c>
      <c r="I9" s="20" t="s">
        <v>76</v>
      </c>
      <c r="J9" s="21" t="s">
        <v>83</v>
      </c>
      <c r="K9" s="21" t="s">
        <v>84</v>
      </c>
      <c r="L9" s="22" t="s">
        <v>85</v>
      </c>
      <c r="M9" s="23" t="s">
        <v>86</v>
      </c>
      <c r="N9" s="23" t="s">
        <v>87</v>
      </c>
      <c r="O9" s="24" t="s">
        <v>88</v>
      </c>
    </row>
    <row r="10" spans="1:15" ht="15.75" thickBot="1" x14ac:dyDescent="0.3">
      <c r="A10" s="25" t="s">
        <v>72</v>
      </c>
      <c r="B10" s="26">
        <v>1</v>
      </c>
      <c r="C10" s="27">
        <v>1</v>
      </c>
      <c r="D10" s="28" t="s">
        <v>90</v>
      </c>
      <c r="E10" s="29" t="s">
        <v>62</v>
      </c>
      <c r="F10" s="30">
        <v>6</v>
      </c>
      <c r="G10" s="31">
        <v>99.85</v>
      </c>
      <c r="H10" s="32">
        <f t="shared" ref="H10:H37" si="0">F10*G10</f>
        <v>599.09999999999991</v>
      </c>
      <c r="I10" s="33">
        <f>SUM(H10:H10)</f>
        <v>599.09999999999991</v>
      </c>
      <c r="J10" s="140"/>
      <c r="K10" s="34" t="str">
        <f t="shared" ref="K10:K37" si="1">IF(ISBLANK(J10),"",IF(AND(J10&gt;=0%,J10&lt;=70%),ROUND(J10,4),"ΜΗ ΑΠΟΔΕΚΤΟ"))</f>
        <v/>
      </c>
      <c r="L10" s="35" t="str">
        <f t="shared" ref="L10:L37" si="2">IF(ISBLANK(J10),"",G10-K10*G10)</f>
        <v/>
      </c>
      <c r="M10" s="36" t="e">
        <f t="shared" ref="M10:M37" si="3">F10*L10</f>
        <v>#VALUE!</v>
      </c>
      <c r="N10" s="37" t="e">
        <f>SUM(M10:M10)</f>
        <v>#VALUE!</v>
      </c>
      <c r="O10" s="141" t="e">
        <f>(I10-N10)/I10</f>
        <v>#VALUE!</v>
      </c>
    </row>
    <row r="11" spans="1:15" ht="39" customHeight="1" thickBot="1" x14ac:dyDescent="0.3">
      <c r="A11" s="38" t="s">
        <v>1</v>
      </c>
      <c r="B11" s="39">
        <v>2</v>
      </c>
      <c r="C11" s="40">
        <v>13</v>
      </c>
      <c r="D11" s="41" t="s">
        <v>91</v>
      </c>
      <c r="E11" s="42" t="s">
        <v>62</v>
      </c>
      <c r="F11" s="43">
        <v>4</v>
      </c>
      <c r="G11" s="44">
        <v>399.75</v>
      </c>
      <c r="H11" s="45">
        <f t="shared" si="0"/>
        <v>1599</v>
      </c>
      <c r="I11" s="45">
        <f>H11</f>
        <v>1599</v>
      </c>
      <c r="J11" s="140"/>
      <c r="K11" s="46" t="str">
        <f t="shared" si="1"/>
        <v/>
      </c>
      <c r="L11" s="47" t="str">
        <f t="shared" si="2"/>
        <v/>
      </c>
      <c r="M11" s="48" t="e">
        <f t="shared" si="3"/>
        <v>#VALUE!</v>
      </c>
      <c r="N11" s="49" t="e">
        <f>SUM(M11:M11)</f>
        <v>#VALUE!</v>
      </c>
      <c r="O11" s="141" t="e">
        <f>(I11-N11)/I11</f>
        <v>#VALUE!</v>
      </c>
    </row>
    <row r="12" spans="1:15" ht="15" customHeight="1" thickBot="1" x14ac:dyDescent="0.3">
      <c r="A12" s="160" t="s">
        <v>73</v>
      </c>
      <c r="B12" s="161">
        <v>3</v>
      </c>
      <c r="C12" s="50">
        <v>19</v>
      </c>
      <c r="D12" s="51" t="s">
        <v>67</v>
      </c>
      <c r="E12" s="52" t="s">
        <v>62</v>
      </c>
      <c r="F12" s="53">
        <v>4</v>
      </c>
      <c r="G12" s="54">
        <v>290</v>
      </c>
      <c r="H12" s="55">
        <f t="shared" si="0"/>
        <v>1160</v>
      </c>
      <c r="I12" s="150">
        <f>SUM(H12:H16)</f>
        <v>2551.96</v>
      </c>
      <c r="J12" s="140"/>
      <c r="K12" s="34" t="str">
        <f t="shared" si="1"/>
        <v/>
      </c>
      <c r="L12" s="35" t="str">
        <f t="shared" si="2"/>
        <v/>
      </c>
      <c r="M12" s="36" t="e">
        <f t="shared" si="3"/>
        <v>#VALUE!</v>
      </c>
      <c r="N12" s="164" t="e">
        <f>SUM(M12:M16)</f>
        <v>#VALUE!</v>
      </c>
      <c r="O12" s="171" t="e">
        <f>(I12-N12)/I12</f>
        <v>#VALUE!</v>
      </c>
    </row>
    <row r="13" spans="1:15" ht="15" customHeight="1" thickBot="1" x14ac:dyDescent="0.3">
      <c r="A13" s="158"/>
      <c r="B13" s="162"/>
      <c r="C13" s="56">
        <v>20</v>
      </c>
      <c r="D13" s="57" t="s">
        <v>68</v>
      </c>
      <c r="E13" s="58" t="s">
        <v>62</v>
      </c>
      <c r="F13" s="53">
        <v>3</v>
      </c>
      <c r="G13" s="59">
        <v>265</v>
      </c>
      <c r="H13" s="60">
        <f t="shared" si="0"/>
        <v>795</v>
      </c>
      <c r="I13" s="148"/>
      <c r="J13" s="140"/>
      <c r="K13" s="46" t="str">
        <f t="shared" si="1"/>
        <v/>
      </c>
      <c r="L13" s="47" t="str">
        <f t="shared" si="2"/>
        <v/>
      </c>
      <c r="M13" s="48" t="e">
        <f t="shared" si="3"/>
        <v>#VALUE!</v>
      </c>
      <c r="N13" s="165"/>
      <c r="O13" s="172"/>
    </row>
    <row r="14" spans="1:15" ht="15" customHeight="1" thickBot="1" x14ac:dyDescent="0.3">
      <c r="A14" s="158"/>
      <c r="B14" s="162"/>
      <c r="C14" s="56">
        <v>21</v>
      </c>
      <c r="D14" s="57" t="s">
        <v>69</v>
      </c>
      <c r="E14" s="58" t="s">
        <v>62</v>
      </c>
      <c r="F14" s="53">
        <v>2</v>
      </c>
      <c r="G14" s="59">
        <v>72.94</v>
      </c>
      <c r="H14" s="60">
        <f t="shared" si="0"/>
        <v>145.88</v>
      </c>
      <c r="I14" s="148"/>
      <c r="J14" s="140"/>
      <c r="K14" s="46" t="str">
        <f t="shared" si="1"/>
        <v/>
      </c>
      <c r="L14" s="47" t="str">
        <f t="shared" si="2"/>
        <v/>
      </c>
      <c r="M14" s="48" t="e">
        <f t="shared" si="3"/>
        <v>#VALUE!</v>
      </c>
      <c r="N14" s="165"/>
      <c r="O14" s="172"/>
    </row>
    <row r="15" spans="1:15" ht="15" customHeight="1" thickBot="1" x14ac:dyDescent="0.3">
      <c r="A15" s="158"/>
      <c r="B15" s="162"/>
      <c r="C15" s="40">
        <v>22</v>
      </c>
      <c r="D15" s="57" t="s">
        <v>70</v>
      </c>
      <c r="E15" s="58" t="s">
        <v>62</v>
      </c>
      <c r="F15" s="53">
        <v>2</v>
      </c>
      <c r="G15" s="59">
        <v>104.81</v>
      </c>
      <c r="H15" s="60">
        <f t="shared" si="0"/>
        <v>209.62</v>
      </c>
      <c r="I15" s="148"/>
      <c r="J15" s="140"/>
      <c r="K15" s="46" t="str">
        <f t="shared" si="1"/>
        <v/>
      </c>
      <c r="L15" s="47" t="str">
        <f t="shared" si="2"/>
        <v/>
      </c>
      <c r="M15" s="48" t="e">
        <f t="shared" si="3"/>
        <v>#VALUE!</v>
      </c>
      <c r="N15" s="165"/>
      <c r="O15" s="172"/>
    </row>
    <row r="16" spans="1:15" ht="15" customHeight="1" thickBot="1" x14ac:dyDescent="0.3">
      <c r="A16" s="159"/>
      <c r="B16" s="163"/>
      <c r="C16" s="61">
        <v>23</v>
      </c>
      <c r="D16" s="62" t="s">
        <v>71</v>
      </c>
      <c r="E16" s="63" t="s">
        <v>62</v>
      </c>
      <c r="F16" s="53">
        <v>2</v>
      </c>
      <c r="G16" s="64">
        <v>120.73</v>
      </c>
      <c r="H16" s="65">
        <f t="shared" si="0"/>
        <v>241.46</v>
      </c>
      <c r="I16" s="149"/>
      <c r="J16" s="140"/>
      <c r="K16" s="66" t="str">
        <f t="shared" si="1"/>
        <v/>
      </c>
      <c r="L16" s="67" t="str">
        <f t="shared" si="2"/>
        <v/>
      </c>
      <c r="M16" s="68" t="e">
        <f t="shared" si="3"/>
        <v>#VALUE!</v>
      </c>
      <c r="N16" s="166"/>
      <c r="O16" s="173"/>
    </row>
    <row r="17" spans="1:15" ht="14.25" customHeight="1" thickBot="1" x14ac:dyDescent="0.3">
      <c r="A17" s="160" t="s">
        <v>2</v>
      </c>
      <c r="B17" s="156">
        <v>4</v>
      </c>
      <c r="C17" s="56">
        <v>25</v>
      </c>
      <c r="D17" s="69" t="s">
        <v>9</v>
      </c>
      <c r="E17" s="58" t="s">
        <v>62</v>
      </c>
      <c r="F17" s="70">
        <v>4</v>
      </c>
      <c r="G17" s="59">
        <v>41.92</v>
      </c>
      <c r="H17" s="60">
        <f t="shared" si="0"/>
        <v>167.68</v>
      </c>
      <c r="I17" s="147">
        <f>SUM(H17:H20)</f>
        <v>2906.2799999999997</v>
      </c>
      <c r="J17" s="140"/>
      <c r="K17" s="71" t="str">
        <f t="shared" si="1"/>
        <v/>
      </c>
      <c r="L17" s="72" t="str">
        <f t="shared" si="2"/>
        <v/>
      </c>
      <c r="M17" s="73" t="e">
        <f t="shared" si="3"/>
        <v>#VALUE!</v>
      </c>
      <c r="N17" s="165" t="e">
        <f>SUM(M17:M20)</f>
        <v>#VALUE!</v>
      </c>
      <c r="O17" s="172" t="e">
        <f>(I17-N17)/I17</f>
        <v>#VALUE!</v>
      </c>
    </row>
    <row r="18" spans="1:15" ht="14.25" customHeight="1" thickBot="1" x14ac:dyDescent="0.3">
      <c r="A18" s="158"/>
      <c r="B18" s="156"/>
      <c r="C18" s="56">
        <v>27</v>
      </c>
      <c r="D18" s="69" t="s">
        <v>10</v>
      </c>
      <c r="E18" s="58" t="s">
        <v>62</v>
      </c>
      <c r="F18" s="70">
        <v>4</v>
      </c>
      <c r="G18" s="59">
        <v>293.44</v>
      </c>
      <c r="H18" s="60">
        <f t="shared" si="0"/>
        <v>1173.76</v>
      </c>
      <c r="I18" s="148"/>
      <c r="J18" s="140"/>
      <c r="K18" s="46" t="str">
        <f t="shared" si="1"/>
        <v/>
      </c>
      <c r="L18" s="47" t="str">
        <f t="shared" si="2"/>
        <v/>
      </c>
      <c r="M18" s="48" t="e">
        <f t="shared" si="3"/>
        <v>#VALUE!</v>
      </c>
      <c r="N18" s="165"/>
      <c r="O18" s="172"/>
    </row>
    <row r="19" spans="1:15" ht="14.25" customHeight="1" thickBot="1" x14ac:dyDescent="0.3">
      <c r="A19" s="158"/>
      <c r="B19" s="156"/>
      <c r="C19" s="56">
        <v>28</v>
      </c>
      <c r="D19" s="69" t="s">
        <v>11</v>
      </c>
      <c r="E19" s="58" t="s">
        <v>62</v>
      </c>
      <c r="F19" s="70">
        <v>3</v>
      </c>
      <c r="G19" s="59">
        <v>268.27999999999997</v>
      </c>
      <c r="H19" s="60">
        <f t="shared" si="0"/>
        <v>804.83999999999992</v>
      </c>
      <c r="I19" s="148"/>
      <c r="J19" s="140"/>
      <c r="K19" s="46" t="str">
        <f t="shared" si="1"/>
        <v/>
      </c>
      <c r="L19" s="47" t="str">
        <f t="shared" si="2"/>
        <v/>
      </c>
      <c r="M19" s="48" t="e">
        <f t="shared" si="3"/>
        <v>#VALUE!</v>
      </c>
      <c r="N19" s="165"/>
      <c r="O19" s="172"/>
    </row>
    <row r="20" spans="1:15" ht="14.25" customHeight="1" thickBot="1" x14ac:dyDescent="0.3">
      <c r="A20" s="159"/>
      <c r="B20" s="156"/>
      <c r="C20" s="40">
        <v>29</v>
      </c>
      <c r="D20" s="69" t="s">
        <v>12</v>
      </c>
      <c r="E20" s="58" t="s">
        <v>62</v>
      </c>
      <c r="F20" s="70">
        <v>2</v>
      </c>
      <c r="G20" s="59">
        <v>380</v>
      </c>
      <c r="H20" s="60">
        <f t="shared" si="0"/>
        <v>760</v>
      </c>
      <c r="I20" s="148"/>
      <c r="J20" s="140"/>
      <c r="K20" s="46" t="str">
        <f t="shared" si="1"/>
        <v/>
      </c>
      <c r="L20" s="47" t="str">
        <f t="shared" si="2"/>
        <v/>
      </c>
      <c r="M20" s="48" t="e">
        <f t="shared" si="3"/>
        <v>#VALUE!</v>
      </c>
      <c r="N20" s="165"/>
      <c r="O20" s="172"/>
    </row>
    <row r="21" spans="1:15" ht="15.75" thickBot="1" x14ac:dyDescent="0.3">
      <c r="A21" s="160" t="s">
        <v>3</v>
      </c>
      <c r="B21" s="155">
        <v>5</v>
      </c>
      <c r="C21" s="50">
        <v>46</v>
      </c>
      <c r="D21" s="74" t="s">
        <v>13</v>
      </c>
      <c r="E21" s="52" t="s">
        <v>62</v>
      </c>
      <c r="F21" s="53">
        <v>6</v>
      </c>
      <c r="G21" s="54">
        <v>5</v>
      </c>
      <c r="H21" s="55">
        <f t="shared" si="0"/>
        <v>30</v>
      </c>
      <c r="I21" s="150">
        <f>SUM(H21:H27)</f>
        <v>522.76</v>
      </c>
      <c r="J21" s="140"/>
      <c r="K21" s="34" t="str">
        <f t="shared" si="1"/>
        <v/>
      </c>
      <c r="L21" s="35" t="str">
        <f t="shared" si="2"/>
        <v/>
      </c>
      <c r="M21" s="36" t="e">
        <f t="shared" si="3"/>
        <v>#VALUE!</v>
      </c>
      <c r="N21" s="164" t="e">
        <f>SUM(M21:M27)</f>
        <v>#VALUE!</v>
      </c>
      <c r="O21" s="171" t="e">
        <f>(I21-N21)/I21</f>
        <v>#VALUE!</v>
      </c>
    </row>
    <row r="22" spans="1:15" ht="15.75" thickBot="1" x14ac:dyDescent="0.3">
      <c r="A22" s="158"/>
      <c r="B22" s="156"/>
      <c r="C22" s="56">
        <v>47</v>
      </c>
      <c r="D22" s="69" t="s">
        <v>14</v>
      </c>
      <c r="E22" s="58" t="s">
        <v>62</v>
      </c>
      <c r="F22" s="53">
        <v>6</v>
      </c>
      <c r="G22" s="59">
        <v>12</v>
      </c>
      <c r="H22" s="60">
        <f t="shared" si="0"/>
        <v>72</v>
      </c>
      <c r="I22" s="148"/>
      <c r="J22" s="140"/>
      <c r="K22" s="46" t="str">
        <f t="shared" si="1"/>
        <v/>
      </c>
      <c r="L22" s="47" t="str">
        <f t="shared" si="2"/>
        <v/>
      </c>
      <c r="M22" s="48" t="e">
        <f t="shared" si="3"/>
        <v>#VALUE!</v>
      </c>
      <c r="N22" s="165"/>
      <c r="O22" s="172"/>
    </row>
    <row r="23" spans="1:15" ht="15.75" thickBot="1" x14ac:dyDescent="0.3">
      <c r="A23" s="158"/>
      <c r="B23" s="156"/>
      <c r="C23" s="56">
        <v>48</v>
      </c>
      <c r="D23" s="69" t="s">
        <v>15</v>
      </c>
      <c r="E23" s="58" t="s">
        <v>62</v>
      </c>
      <c r="F23" s="53">
        <v>6</v>
      </c>
      <c r="G23" s="59">
        <v>9</v>
      </c>
      <c r="H23" s="60">
        <f t="shared" si="0"/>
        <v>54</v>
      </c>
      <c r="I23" s="148"/>
      <c r="J23" s="140"/>
      <c r="K23" s="46" t="str">
        <f t="shared" si="1"/>
        <v/>
      </c>
      <c r="L23" s="47" t="str">
        <f t="shared" si="2"/>
        <v/>
      </c>
      <c r="M23" s="48" t="e">
        <f t="shared" si="3"/>
        <v>#VALUE!</v>
      </c>
      <c r="N23" s="165"/>
      <c r="O23" s="172"/>
    </row>
    <row r="24" spans="1:15" ht="15.75" thickBot="1" x14ac:dyDescent="0.3">
      <c r="A24" s="158"/>
      <c r="B24" s="156"/>
      <c r="C24" s="56">
        <v>49</v>
      </c>
      <c r="D24" s="69" t="s">
        <v>16</v>
      </c>
      <c r="E24" s="58" t="s">
        <v>62</v>
      </c>
      <c r="F24" s="53">
        <v>4</v>
      </c>
      <c r="G24" s="59">
        <v>15.5</v>
      </c>
      <c r="H24" s="60">
        <f t="shared" si="0"/>
        <v>62</v>
      </c>
      <c r="I24" s="148"/>
      <c r="J24" s="140"/>
      <c r="K24" s="46" t="str">
        <f t="shared" si="1"/>
        <v/>
      </c>
      <c r="L24" s="47" t="str">
        <f t="shared" si="2"/>
        <v/>
      </c>
      <c r="M24" s="48" t="e">
        <f t="shared" si="3"/>
        <v>#VALUE!</v>
      </c>
      <c r="N24" s="165"/>
      <c r="O24" s="172"/>
    </row>
    <row r="25" spans="1:15" ht="15.75" thickBot="1" x14ac:dyDescent="0.3">
      <c r="A25" s="158"/>
      <c r="B25" s="156"/>
      <c r="C25" s="40">
        <v>50</v>
      </c>
      <c r="D25" s="69" t="s">
        <v>17</v>
      </c>
      <c r="E25" s="58" t="s">
        <v>62</v>
      </c>
      <c r="F25" s="53">
        <v>4</v>
      </c>
      <c r="G25" s="59">
        <v>33.5</v>
      </c>
      <c r="H25" s="60">
        <f t="shared" si="0"/>
        <v>134</v>
      </c>
      <c r="I25" s="148"/>
      <c r="J25" s="140"/>
      <c r="K25" s="46" t="str">
        <f t="shared" si="1"/>
        <v/>
      </c>
      <c r="L25" s="47" t="str">
        <f t="shared" si="2"/>
        <v/>
      </c>
      <c r="M25" s="48" t="e">
        <f t="shared" si="3"/>
        <v>#VALUE!</v>
      </c>
      <c r="N25" s="165"/>
      <c r="O25" s="172"/>
    </row>
    <row r="26" spans="1:15" ht="15.75" thickBot="1" x14ac:dyDescent="0.3">
      <c r="A26" s="158"/>
      <c r="B26" s="156"/>
      <c r="C26" s="56">
        <v>51</v>
      </c>
      <c r="D26" s="69" t="s">
        <v>18</v>
      </c>
      <c r="E26" s="58" t="s">
        <v>62</v>
      </c>
      <c r="F26" s="53">
        <v>4</v>
      </c>
      <c r="G26" s="59">
        <v>39</v>
      </c>
      <c r="H26" s="60">
        <f t="shared" si="0"/>
        <v>156</v>
      </c>
      <c r="I26" s="148"/>
      <c r="J26" s="140"/>
      <c r="K26" s="46" t="str">
        <f t="shared" si="1"/>
        <v/>
      </c>
      <c r="L26" s="47" t="str">
        <f t="shared" si="2"/>
        <v/>
      </c>
      <c r="M26" s="48" t="e">
        <f t="shared" si="3"/>
        <v>#VALUE!</v>
      </c>
      <c r="N26" s="165"/>
      <c r="O26" s="172"/>
    </row>
    <row r="27" spans="1:15" ht="15.75" thickBot="1" x14ac:dyDescent="0.3">
      <c r="A27" s="159"/>
      <c r="B27" s="157"/>
      <c r="C27" s="61">
        <v>52</v>
      </c>
      <c r="D27" s="75" t="s">
        <v>19</v>
      </c>
      <c r="E27" s="63" t="s">
        <v>62</v>
      </c>
      <c r="F27" s="53">
        <v>4</v>
      </c>
      <c r="G27" s="64">
        <v>3.69</v>
      </c>
      <c r="H27" s="65">
        <f t="shared" si="0"/>
        <v>14.76</v>
      </c>
      <c r="I27" s="149"/>
      <c r="J27" s="140"/>
      <c r="K27" s="66" t="str">
        <f t="shared" si="1"/>
        <v/>
      </c>
      <c r="L27" s="67" t="str">
        <f t="shared" si="2"/>
        <v/>
      </c>
      <c r="M27" s="68" t="e">
        <f t="shared" si="3"/>
        <v>#VALUE!</v>
      </c>
      <c r="N27" s="166"/>
      <c r="O27" s="173"/>
    </row>
    <row r="28" spans="1:15" ht="15.75" thickBot="1" x14ac:dyDescent="0.3">
      <c r="A28" s="160" t="s">
        <v>93</v>
      </c>
      <c r="B28" s="155">
        <v>6</v>
      </c>
      <c r="C28" s="50">
        <v>53</v>
      </c>
      <c r="D28" s="74" t="s">
        <v>20</v>
      </c>
      <c r="E28" s="52" t="s">
        <v>62</v>
      </c>
      <c r="F28" s="53">
        <v>4</v>
      </c>
      <c r="G28" s="54">
        <v>7.38</v>
      </c>
      <c r="H28" s="55">
        <f t="shared" si="0"/>
        <v>29.52</v>
      </c>
      <c r="I28" s="150">
        <f>SUM(H28:H35)</f>
        <v>388.66999999999996</v>
      </c>
      <c r="J28" s="140"/>
      <c r="K28" s="34" t="str">
        <f t="shared" si="1"/>
        <v/>
      </c>
      <c r="L28" s="35" t="str">
        <f t="shared" si="2"/>
        <v/>
      </c>
      <c r="M28" s="36" t="e">
        <f t="shared" si="3"/>
        <v>#VALUE!</v>
      </c>
      <c r="N28" s="164" t="e">
        <f>SUM(M28:M35)</f>
        <v>#VALUE!</v>
      </c>
      <c r="O28" s="171" t="e">
        <f>(I28-N28)/I28</f>
        <v>#VALUE!</v>
      </c>
    </row>
    <row r="29" spans="1:15" ht="15.75" thickBot="1" x14ac:dyDescent="0.3">
      <c r="A29" s="158"/>
      <c r="B29" s="156"/>
      <c r="C29" s="56">
        <v>54</v>
      </c>
      <c r="D29" s="69" t="s">
        <v>21</v>
      </c>
      <c r="E29" s="58" t="s">
        <v>62</v>
      </c>
      <c r="F29" s="70">
        <v>4</v>
      </c>
      <c r="G29" s="59">
        <v>16.77</v>
      </c>
      <c r="H29" s="60">
        <f t="shared" si="0"/>
        <v>67.08</v>
      </c>
      <c r="I29" s="148"/>
      <c r="J29" s="140"/>
      <c r="K29" s="46" t="str">
        <f t="shared" si="1"/>
        <v/>
      </c>
      <c r="L29" s="47" t="str">
        <f t="shared" si="2"/>
        <v/>
      </c>
      <c r="M29" s="48" t="e">
        <f t="shared" si="3"/>
        <v>#VALUE!</v>
      </c>
      <c r="N29" s="165"/>
      <c r="O29" s="172"/>
    </row>
    <row r="30" spans="1:15" ht="15.75" thickBot="1" x14ac:dyDescent="0.3">
      <c r="A30" s="158"/>
      <c r="B30" s="156"/>
      <c r="C30" s="56">
        <v>55</v>
      </c>
      <c r="D30" s="69" t="s">
        <v>22</v>
      </c>
      <c r="E30" s="58" t="s">
        <v>62</v>
      </c>
      <c r="F30" s="70">
        <v>4</v>
      </c>
      <c r="G30" s="59">
        <v>12.41</v>
      </c>
      <c r="H30" s="60">
        <f t="shared" si="0"/>
        <v>49.64</v>
      </c>
      <c r="I30" s="148"/>
      <c r="J30" s="140"/>
      <c r="K30" s="46" t="str">
        <f t="shared" si="1"/>
        <v/>
      </c>
      <c r="L30" s="47" t="str">
        <f t="shared" si="2"/>
        <v/>
      </c>
      <c r="M30" s="48" t="e">
        <f t="shared" si="3"/>
        <v>#VALUE!</v>
      </c>
      <c r="N30" s="165"/>
      <c r="O30" s="172"/>
    </row>
    <row r="31" spans="1:15" ht="15.75" thickBot="1" x14ac:dyDescent="0.3">
      <c r="A31" s="158"/>
      <c r="B31" s="156"/>
      <c r="C31" s="56">
        <v>56</v>
      </c>
      <c r="D31" s="69" t="s">
        <v>23</v>
      </c>
      <c r="E31" s="58" t="s">
        <v>62</v>
      </c>
      <c r="F31" s="70">
        <v>4</v>
      </c>
      <c r="G31" s="59">
        <v>3.36</v>
      </c>
      <c r="H31" s="60">
        <f t="shared" si="0"/>
        <v>13.44</v>
      </c>
      <c r="I31" s="148"/>
      <c r="J31" s="140"/>
      <c r="K31" s="46" t="str">
        <f t="shared" si="1"/>
        <v/>
      </c>
      <c r="L31" s="47" t="str">
        <f t="shared" si="2"/>
        <v/>
      </c>
      <c r="M31" s="48" t="e">
        <f t="shared" si="3"/>
        <v>#VALUE!</v>
      </c>
      <c r="N31" s="165"/>
      <c r="O31" s="172"/>
    </row>
    <row r="32" spans="1:15" ht="15.75" thickBot="1" x14ac:dyDescent="0.3">
      <c r="A32" s="158"/>
      <c r="B32" s="156"/>
      <c r="C32" s="40">
        <v>57</v>
      </c>
      <c r="D32" s="69" t="s">
        <v>24</v>
      </c>
      <c r="E32" s="58" t="s">
        <v>62</v>
      </c>
      <c r="F32" s="70">
        <v>3</v>
      </c>
      <c r="G32" s="59">
        <v>28.5</v>
      </c>
      <c r="H32" s="60">
        <f t="shared" si="0"/>
        <v>85.5</v>
      </c>
      <c r="I32" s="148"/>
      <c r="J32" s="140"/>
      <c r="K32" s="46" t="str">
        <f t="shared" si="1"/>
        <v/>
      </c>
      <c r="L32" s="47" t="str">
        <f t="shared" si="2"/>
        <v/>
      </c>
      <c r="M32" s="48" t="e">
        <f t="shared" si="3"/>
        <v>#VALUE!</v>
      </c>
      <c r="N32" s="165"/>
      <c r="O32" s="172"/>
    </row>
    <row r="33" spans="1:15" ht="15.75" thickBot="1" x14ac:dyDescent="0.3">
      <c r="A33" s="158"/>
      <c r="B33" s="156"/>
      <c r="C33" s="56">
        <v>58</v>
      </c>
      <c r="D33" s="69" t="s">
        <v>25</v>
      </c>
      <c r="E33" s="58" t="s">
        <v>62</v>
      </c>
      <c r="F33" s="70">
        <v>1</v>
      </c>
      <c r="G33" s="59">
        <v>51.27</v>
      </c>
      <c r="H33" s="60">
        <f t="shared" si="0"/>
        <v>51.27</v>
      </c>
      <c r="I33" s="148"/>
      <c r="J33" s="140"/>
      <c r="K33" s="71" t="str">
        <f t="shared" si="1"/>
        <v/>
      </c>
      <c r="L33" s="72" t="str">
        <f t="shared" si="2"/>
        <v/>
      </c>
      <c r="M33" s="73" t="e">
        <f t="shared" si="3"/>
        <v>#VALUE!</v>
      </c>
      <c r="N33" s="165"/>
      <c r="O33" s="172"/>
    </row>
    <row r="34" spans="1:15" ht="15.75" thickBot="1" x14ac:dyDescent="0.3">
      <c r="A34" s="158"/>
      <c r="B34" s="156"/>
      <c r="C34" s="56">
        <v>59</v>
      </c>
      <c r="D34" s="69" t="s">
        <v>26</v>
      </c>
      <c r="E34" s="58" t="s">
        <v>62</v>
      </c>
      <c r="F34" s="70">
        <v>1</v>
      </c>
      <c r="G34" s="59">
        <v>72.099999999999994</v>
      </c>
      <c r="H34" s="60">
        <f t="shared" si="0"/>
        <v>72.099999999999994</v>
      </c>
      <c r="I34" s="148"/>
      <c r="J34" s="140"/>
      <c r="K34" s="46" t="str">
        <f t="shared" si="1"/>
        <v/>
      </c>
      <c r="L34" s="47" t="str">
        <f t="shared" si="2"/>
        <v/>
      </c>
      <c r="M34" s="48" t="e">
        <f t="shared" si="3"/>
        <v>#VALUE!</v>
      </c>
      <c r="N34" s="165"/>
      <c r="O34" s="172"/>
    </row>
    <row r="35" spans="1:15" ht="15.75" thickBot="1" x14ac:dyDescent="0.3">
      <c r="A35" s="159"/>
      <c r="B35" s="157"/>
      <c r="C35" s="61">
        <v>60</v>
      </c>
      <c r="D35" s="75" t="s">
        <v>27</v>
      </c>
      <c r="E35" s="63" t="s">
        <v>62</v>
      </c>
      <c r="F35" s="76">
        <v>4</v>
      </c>
      <c r="G35" s="64">
        <v>5.03</v>
      </c>
      <c r="H35" s="65">
        <f t="shared" si="0"/>
        <v>20.12</v>
      </c>
      <c r="I35" s="149"/>
      <c r="J35" s="140"/>
      <c r="K35" s="66" t="str">
        <f t="shared" si="1"/>
        <v/>
      </c>
      <c r="L35" s="67" t="str">
        <f t="shared" si="2"/>
        <v/>
      </c>
      <c r="M35" s="68" t="e">
        <f t="shared" si="3"/>
        <v>#VALUE!</v>
      </c>
      <c r="N35" s="166"/>
      <c r="O35" s="173"/>
    </row>
    <row r="36" spans="1:15" ht="57" thickBot="1" x14ac:dyDescent="0.3">
      <c r="A36" s="77" t="s">
        <v>94</v>
      </c>
      <c r="B36" s="78">
        <v>7</v>
      </c>
      <c r="C36" s="79">
        <v>61</v>
      </c>
      <c r="D36" s="80" t="s">
        <v>28</v>
      </c>
      <c r="E36" s="81" t="s">
        <v>63</v>
      </c>
      <c r="F36" s="82">
        <v>123</v>
      </c>
      <c r="G36" s="83">
        <v>5.25</v>
      </c>
      <c r="H36" s="84">
        <f t="shared" si="0"/>
        <v>645.75</v>
      </c>
      <c r="I36" s="84">
        <f>SUM(H36)</f>
        <v>645.75</v>
      </c>
      <c r="J36" s="140"/>
      <c r="K36" s="85" t="str">
        <f t="shared" si="1"/>
        <v/>
      </c>
      <c r="L36" s="86" t="str">
        <f t="shared" si="2"/>
        <v/>
      </c>
      <c r="M36" s="87" t="e">
        <f t="shared" si="3"/>
        <v>#VALUE!</v>
      </c>
      <c r="N36" s="84" t="e">
        <f>SUM(M36)</f>
        <v>#VALUE!</v>
      </c>
      <c r="O36" s="142" t="e">
        <f>(I36-N36)/I36</f>
        <v>#VALUE!</v>
      </c>
    </row>
    <row r="37" spans="1:15" ht="15.75" thickBot="1" x14ac:dyDescent="0.3">
      <c r="A37" s="88" t="s">
        <v>4</v>
      </c>
      <c r="B37" s="26">
        <v>8</v>
      </c>
      <c r="C37" s="27">
        <v>62</v>
      </c>
      <c r="D37" s="89" t="s">
        <v>29</v>
      </c>
      <c r="E37" s="29" t="s">
        <v>62</v>
      </c>
      <c r="F37" s="30">
        <v>4</v>
      </c>
      <c r="G37" s="31">
        <v>4.79</v>
      </c>
      <c r="H37" s="32">
        <f t="shared" si="0"/>
        <v>19.16</v>
      </c>
      <c r="I37" s="33">
        <f>SUM(H37)</f>
        <v>19.16</v>
      </c>
      <c r="J37" s="140"/>
      <c r="K37" s="90" t="str">
        <f t="shared" si="1"/>
        <v/>
      </c>
      <c r="L37" s="91" t="str">
        <f t="shared" si="2"/>
        <v/>
      </c>
      <c r="M37" s="92" t="e">
        <f t="shared" si="3"/>
        <v>#VALUE!</v>
      </c>
      <c r="N37" s="33" t="e">
        <f>SUM(M37)</f>
        <v>#VALUE!</v>
      </c>
      <c r="O37" s="143" t="e">
        <f>(I37-N37)/I37</f>
        <v>#VALUE!</v>
      </c>
    </row>
    <row r="38" spans="1:15" ht="15.75" thickBot="1" x14ac:dyDescent="0.3">
      <c r="A38" s="160" t="s">
        <v>95</v>
      </c>
      <c r="B38" s="155">
        <v>9</v>
      </c>
      <c r="C38" s="50">
        <v>74</v>
      </c>
      <c r="D38" s="74" t="s">
        <v>30</v>
      </c>
      <c r="E38" s="52" t="s">
        <v>62</v>
      </c>
      <c r="F38" s="53">
        <v>4</v>
      </c>
      <c r="G38" s="54">
        <v>28</v>
      </c>
      <c r="H38" s="55">
        <f t="shared" ref="H38:H49" si="4">F38*G38</f>
        <v>112</v>
      </c>
      <c r="I38" s="150">
        <f>SUM(H38:H49)</f>
        <v>1048</v>
      </c>
      <c r="J38" s="140"/>
      <c r="K38" s="34" t="str">
        <f t="shared" ref="K38:K49" si="5">IF(ISBLANK(J38),"",IF(AND(J38&gt;=0%,J38&lt;=70%),ROUND(J38,4),"ΜΗ ΑΠΟΔΕΚΤΟ"))</f>
        <v/>
      </c>
      <c r="L38" s="35" t="str">
        <f t="shared" ref="L38:L49" si="6">IF(ISBLANK(J38),"",G38-K38*G38)</f>
        <v/>
      </c>
      <c r="M38" s="36" t="e">
        <f t="shared" ref="M38:M49" si="7">F38*L38</f>
        <v>#VALUE!</v>
      </c>
      <c r="N38" s="164" t="e">
        <f>SUM(M38:M49)</f>
        <v>#VALUE!</v>
      </c>
      <c r="O38" s="171" t="e">
        <f>(I38-N38)/I38</f>
        <v>#VALUE!</v>
      </c>
    </row>
    <row r="39" spans="1:15" ht="15.75" thickBot="1" x14ac:dyDescent="0.3">
      <c r="A39" s="158"/>
      <c r="B39" s="156"/>
      <c r="C39" s="56">
        <v>75</v>
      </c>
      <c r="D39" s="69" t="s">
        <v>31</v>
      </c>
      <c r="E39" s="58" t="s">
        <v>62</v>
      </c>
      <c r="F39" s="53">
        <v>4</v>
      </c>
      <c r="G39" s="59">
        <v>25</v>
      </c>
      <c r="H39" s="60">
        <f t="shared" si="4"/>
        <v>100</v>
      </c>
      <c r="I39" s="148"/>
      <c r="J39" s="140"/>
      <c r="K39" s="46" t="str">
        <f t="shared" si="5"/>
        <v/>
      </c>
      <c r="L39" s="47" t="str">
        <f t="shared" si="6"/>
        <v/>
      </c>
      <c r="M39" s="48" t="e">
        <f t="shared" si="7"/>
        <v>#VALUE!</v>
      </c>
      <c r="N39" s="165"/>
      <c r="O39" s="172"/>
    </row>
    <row r="40" spans="1:15" ht="15.75" thickBot="1" x14ac:dyDescent="0.3">
      <c r="A40" s="158"/>
      <c r="B40" s="156"/>
      <c r="C40" s="50">
        <v>78</v>
      </c>
      <c r="D40" s="93" t="s">
        <v>32</v>
      </c>
      <c r="E40" s="58" t="s">
        <v>62</v>
      </c>
      <c r="F40" s="53">
        <v>4</v>
      </c>
      <c r="G40" s="59">
        <v>55</v>
      </c>
      <c r="H40" s="60">
        <f t="shared" si="4"/>
        <v>220</v>
      </c>
      <c r="I40" s="148"/>
      <c r="J40" s="140"/>
      <c r="K40" s="46" t="str">
        <f t="shared" si="5"/>
        <v/>
      </c>
      <c r="L40" s="47" t="str">
        <f t="shared" si="6"/>
        <v/>
      </c>
      <c r="M40" s="48" t="e">
        <f t="shared" si="7"/>
        <v>#VALUE!</v>
      </c>
      <c r="N40" s="165"/>
      <c r="O40" s="172"/>
    </row>
    <row r="41" spans="1:15" ht="15.75" thickBot="1" x14ac:dyDescent="0.3">
      <c r="A41" s="158"/>
      <c r="B41" s="156"/>
      <c r="C41" s="56">
        <v>79</v>
      </c>
      <c r="D41" s="93" t="s">
        <v>33</v>
      </c>
      <c r="E41" s="58" t="s">
        <v>62</v>
      </c>
      <c r="F41" s="53">
        <v>4</v>
      </c>
      <c r="G41" s="59">
        <v>55</v>
      </c>
      <c r="H41" s="60">
        <f t="shared" si="4"/>
        <v>220</v>
      </c>
      <c r="I41" s="148"/>
      <c r="J41" s="140"/>
      <c r="K41" s="46" t="str">
        <f t="shared" si="5"/>
        <v/>
      </c>
      <c r="L41" s="47" t="str">
        <f t="shared" si="6"/>
        <v/>
      </c>
      <c r="M41" s="48" t="e">
        <f t="shared" si="7"/>
        <v>#VALUE!</v>
      </c>
      <c r="N41" s="165"/>
      <c r="O41" s="172"/>
    </row>
    <row r="42" spans="1:15" ht="15.75" thickBot="1" x14ac:dyDescent="0.3">
      <c r="A42" s="158"/>
      <c r="B42" s="156"/>
      <c r="C42" s="56">
        <v>82</v>
      </c>
      <c r="D42" s="69" t="s">
        <v>34</v>
      </c>
      <c r="E42" s="58" t="s">
        <v>62</v>
      </c>
      <c r="F42" s="70">
        <v>4</v>
      </c>
      <c r="G42" s="59">
        <v>7</v>
      </c>
      <c r="H42" s="60">
        <f t="shared" si="4"/>
        <v>28</v>
      </c>
      <c r="I42" s="148"/>
      <c r="J42" s="140"/>
      <c r="K42" s="46" t="str">
        <f t="shared" si="5"/>
        <v/>
      </c>
      <c r="L42" s="47" t="str">
        <f t="shared" si="6"/>
        <v/>
      </c>
      <c r="M42" s="48" t="e">
        <f t="shared" si="7"/>
        <v>#VALUE!</v>
      </c>
      <c r="N42" s="165"/>
      <c r="O42" s="172"/>
    </row>
    <row r="43" spans="1:15" ht="15.75" thickBot="1" x14ac:dyDescent="0.3">
      <c r="A43" s="158"/>
      <c r="B43" s="156"/>
      <c r="C43" s="56">
        <v>83</v>
      </c>
      <c r="D43" s="69" t="s">
        <v>35</v>
      </c>
      <c r="E43" s="58" t="s">
        <v>62</v>
      </c>
      <c r="F43" s="70">
        <v>4</v>
      </c>
      <c r="G43" s="59">
        <v>8</v>
      </c>
      <c r="H43" s="60">
        <f t="shared" si="4"/>
        <v>32</v>
      </c>
      <c r="I43" s="148"/>
      <c r="J43" s="140"/>
      <c r="K43" s="46" t="str">
        <f t="shared" si="5"/>
        <v/>
      </c>
      <c r="L43" s="47" t="str">
        <f t="shared" si="6"/>
        <v/>
      </c>
      <c r="M43" s="48" t="e">
        <f t="shared" si="7"/>
        <v>#VALUE!</v>
      </c>
      <c r="N43" s="165"/>
      <c r="O43" s="172"/>
    </row>
    <row r="44" spans="1:15" ht="15.75" thickBot="1" x14ac:dyDescent="0.3">
      <c r="A44" s="158"/>
      <c r="B44" s="156"/>
      <c r="C44" s="56">
        <v>84</v>
      </c>
      <c r="D44" s="69" t="s">
        <v>36</v>
      </c>
      <c r="E44" s="58" t="s">
        <v>62</v>
      </c>
      <c r="F44" s="70">
        <v>4</v>
      </c>
      <c r="G44" s="59">
        <v>10</v>
      </c>
      <c r="H44" s="60">
        <f t="shared" si="4"/>
        <v>40</v>
      </c>
      <c r="I44" s="148"/>
      <c r="J44" s="140"/>
      <c r="K44" s="46" t="str">
        <f t="shared" si="5"/>
        <v/>
      </c>
      <c r="L44" s="47" t="str">
        <f t="shared" si="6"/>
        <v/>
      </c>
      <c r="M44" s="48" t="e">
        <f t="shared" si="7"/>
        <v>#VALUE!</v>
      </c>
      <c r="N44" s="165"/>
      <c r="O44" s="172"/>
    </row>
    <row r="45" spans="1:15" ht="15.75" thickBot="1" x14ac:dyDescent="0.3">
      <c r="A45" s="158"/>
      <c r="B45" s="156"/>
      <c r="C45" s="40">
        <v>85</v>
      </c>
      <c r="D45" s="69" t="s">
        <v>37</v>
      </c>
      <c r="E45" s="58" t="s">
        <v>62</v>
      </c>
      <c r="F45" s="70">
        <v>4</v>
      </c>
      <c r="G45" s="59">
        <v>10</v>
      </c>
      <c r="H45" s="60">
        <f t="shared" si="4"/>
        <v>40</v>
      </c>
      <c r="I45" s="148"/>
      <c r="J45" s="140"/>
      <c r="K45" s="71" t="str">
        <f t="shared" si="5"/>
        <v/>
      </c>
      <c r="L45" s="72" t="str">
        <f t="shared" si="6"/>
        <v/>
      </c>
      <c r="M45" s="73" t="e">
        <f t="shared" si="7"/>
        <v>#VALUE!</v>
      </c>
      <c r="N45" s="165"/>
      <c r="O45" s="172"/>
    </row>
    <row r="46" spans="1:15" ht="15.75" thickBot="1" x14ac:dyDescent="0.3">
      <c r="A46" s="158"/>
      <c r="B46" s="156"/>
      <c r="C46" s="56">
        <v>86</v>
      </c>
      <c r="D46" s="69" t="s">
        <v>38</v>
      </c>
      <c r="E46" s="58" t="s">
        <v>62</v>
      </c>
      <c r="F46" s="70">
        <v>4</v>
      </c>
      <c r="G46" s="59">
        <v>14</v>
      </c>
      <c r="H46" s="60">
        <f t="shared" si="4"/>
        <v>56</v>
      </c>
      <c r="I46" s="148"/>
      <c r="J46" s="140"/>
      <c r="K46" s="46" t="str">
        <f t="shared" si="5"/>
        <v/>
      </c>
      <c r="L46" s="47" t="str">
        <f t="shared" si="6"/>
        <v/>
      </c>
      <c r="M46" s="48" t="e">
        <f t="shared" si="7"/>
        <v>#VALUE!</v>
      </c>
      <c r="N46" s="165"/>
      <c r="O46" s="172"/>
    </row>
    <row r="47" spans="1:15" ht="15.75" thickBot="1" x14ac:dyDescent="0.3">
      <c r="A47" s="158"/>
      <c r="B47" s="156"/>
      <c r="C47" s="56">
        <v>87</v>
      </c>
      <c r="D47" s="69" t="s">
        <v>39</v>
      </c>
      <c r="E47" s="58" t="s">
        <v>62</v>
      </c>
      <c r="F47" s="70">
        <v>4</v>
      </c>
      <c r="G47" s="59">
        <v>14</v>
      </c>
      <c r="H47" s="60">
        <f t="shared" si="4"/>
        <v>56</v>
      </c>
      <c r="I47" s="148"/>
      <c r="J47" s="140"/>
      <c r="K47" s="46" t="str">
        <f t="shared" si="5"/>
        <v/>
      </c>
      <c r="L47" s="47" t="str">
        <f t="shared" si="6"/>
        <v/>
      </c>
      <c r="M47" s="48" t="e">
        <f t="shared" si="7"/>
        <v>#VALUE!</v>
      </c>
      <c r="N47" s="165"/>
      <c r="O47" s="172"/>
    </row>
    <row r="48" spans="1:15" ht="15.75" thickBot="1" x14ac:dyDescent="0.3">
      <c r="A48" s="158"/>
      <c r="B48" s="156"/>
      <c r="C48" s="56">
        <v>88</v>
      </c>
      <c r="D48" s="69" t="s">
        <v>40</v>
      </c>
      <c r="E48" s="58" t="s">
        <v>62</v>
      </c>
      <c r="F48" s="70">
        <v>4</v>
      </c>
      <c r="G48" s="59">
        <v>18</v>
      </c>
      <c r="H48" s="60">
        <f t="shared" si="4"/>
        <v>72</v>
      </c>
      <c r="I48" s="148"/>
      <c r="J48" s="140"/>
      <c r="K48" s="46" t="str">
        <f t="shared" si="5"/>
        <v/>
      </c>
      <c r="L48" s="47" t="str">
        <f t="shared" si="6"/>
        <v/>
      </c>
      <c r="M48" s="48" t="e">
        <f t="shared" si="7"/>
        <v>#VALUE!</v>
      </c>
      <c r="N48" s="165"/>
      <c r="O48" s="172"/>
    </row>
    <row r="49" spans="1:15" ht="15.75" thickBot="1" x14ac:dyDescent="0.3">
      <c r="A49" s="159"/>
      <c r="B49" s="157"/>
      <c r="C49" s="61">
        <v>89</v>
      </c>
      <c r="D49" s="75" t="s">
        <v>41</v>
      </c>
      <c r="E49" s="63" t="s">
        <v>62</v>
      </c>
      <c r="F49" s="76">
        <v>4</v>
      </c>
      <c r="G49" s="64">
        <v>18</v>
      </c>
      <c r="H49" s="65">
        <f t="shared" si="4"/>
        <v>72</v>
      </c>
      <c r="I49" s="149"/>
      <c r="J49" s="140"/>
      <c r="K49" s="66" t="str">
        <f t="shared" si="5"/>
        <v/>
      </c>
      <c r="L49" s="67" t="str">
        <f t="shared" si="6"/>
        <v/>
      </c>
      <c r="M49" s="68" t="e">
        <f t="shared" si="7"/>
        <v>#VALUE!</v>
      </c>
      <c r="N49" s="166"/>
      <c r="O49" s="173"/>
    </row>
    <row r="50" spans="1:15" ht="15.75" thickBot="1" x14ac:dyDescent="0.3">
      <c r="A50" s="160" t="s">
        <v>96</v>
      </c>
      <c r="B50" s="155">
        <v>10</v>
      </c>
      <c r="C50" s="50">
        <v>134</v>
      </c>
      <c r="D50" s="74" t="s">
        <v>42</v>
      </c>
      <c r="E50" s="52" t="s">
        <v>62</v>
      </c>
      <c r="F50" s="53">
        <v>3</v>
      </c>
      <c r="G50" s="54">
        <v>7</v>
      </c>
      <c r="H50" s="55">
        <f t="shared" ref="H50:H64" si="8">F50*G50</f>
        <v>21</v>
      </c>
      <c r="I50" s="150">
        <f>SUM(H50:H58)</f>
        <v>246</v>
      </c>
      <c r="J50" s="140"/>
      <c r="K50" s="34" t="str">
        <f t="shared" ref="K50:K59" si="9">IF(ISBLANK(J50),"",IF(AND(J50&gt;=0%,J50&lt;=70%),ROUND(J50,4),"ΜΗ ΑΠΟΔΕΚΤΟ"))</f>
        <v/>
      </c>
      <c r="L50" s="35" t="str">
        <f t="shared" ref="L50:L59" si="10">IF(ISBLANK(J50),"",G50-K50*G50)</f>
        <v/>
      </c>
      <c r="M50" s="36" t="e">
        <f t="shared" ref="M50:M59" si="11">F50*L50</f>
        <v>#VALUE!</v>
      </c>
      <c r="N50" s="164" t="e">
        <f>SUM(M50:M58)</f>
        <v>#VALUE!</v>
      </c>
      <c r="O50" s="171" t="e">
        <f>(I50-N50)/I50</f>
        <v>#VALUE!</v>
      </c>
    </row>
    <row r="51" spans="1:15" ht="15.75" thickBot="1" x14ac:dyDescent="0.3">
      <c r="A51" s="158"/>
      <c r="B51" s="156"/>
      <c r="C51" s="56">
        <v>136</v>
      </c>
      <c r="D51" s="69" t="s">
        <v>43</v>
      </c>
      <c r="E51" s="58" t="s">
        <v>62</v>
      </c>
      <c r="F51" s="53">
        <v>3</v>
      </c>
      <c r="G51" s="59">
        <v>13</v>
      </c>
      <c r="H51" s="60">
        <f t="shared" si="8"/>
        <v>39</v>
      </c>
      <c r="I51" s="148"/>
      <c r="J51" s="140"/>
      <c r="K51" s="46" t="str">
        <f t="shared" si="9"/>
        <v/>
      </c>
      <c r="L51" s="47" t="str">
        <f t="shared" si="10"/>
        <v/>
      </c>
      <c r="M51" s="48" t="e">
        <f t="shared" si="11"/>
        <v>#VALUE!</v>
      </c>
      <c r="N51" s="165"/>
      <c r="O51" s="172"/>
    </row>
    <row r="52" spans="1:15" ht="15.75" thickBot="1" x14ac:dyDescent="0.3">
      <c r="A52" s="158"/>
      <c r="B52" s="156"/>
      <c r="C52" s="56">
        <v>145</v>
      </c>
      <c r="D52" s="69" t="s">
        <v>44</v>
      </c>
      <c r="E52" s="58" t="s">
        <v>62</v>
      </c>
      <c r="F52" s="53">
        <v>4</v>
      </c>
      <c r="G52" s="59">
        <v>2.5</v>
      </c>
      <c r="H52" s="60">
        <f t="shared" si="8"/>
        <v>10</v>
      </c>
      <c r="I52" s="148"/>
      <c r="J52" s="140"/>
      <c r="K52" s="46" t="str">
        <f t="shared" si="9"/>
        <v/>
      </c>
      <c r="L52" s="47" t="str">
        <f t="shared" si="10"/>
        <v/>
      </c>
      <c r="M52" s="48" t="e">
        <f t="shared" si="11"/>
        <v>#VALUE!</v>
      </c>
      <c r="N52" s="165"/>
      <c r="O52" s="172"/>
    </row>
    <row r="53" spans="1:15" ht="15.75" thickBot="1" x14ac:dyDescent="0.3">
      <c r="A53" s="158"/>
      <c r="B53" s="156"/>
      <c r="C53" s="56">
        <v>146</v>
      </c>
      <c r="D53" s="69" t="s">
        <v>45</v>
      </c>
      <c r="E53" s="58" t="s">
        <v>62</v>
      </c>
      <c r="F53" s="53">
        <v>4</v>
      </c>
      <c r="G53" s="59">
        <v>3</v>
      </c>
      <c r="H53" s="60">
        <f t="shared" si="8"/>
        <v>12</v>
      </c>
      <c r="I53" s="148"/>
      <c r="J53" s="140"/>
      <c r="K53" s="46" t="str">
        <f t="shared" si="9"/>
        <v/>
      </c>
      <c r="L53" s="47" t="str">
        <f t="shared" si="10"/>
        <v/>
      </c>
      <c r="M53" s="48" t="e">
        <f t="shared" si="11"/>
        <v>#VALUE!</v>
      </c>
      <c r="N53" s="165"/>
      <c r="O53" s="172"/>
    </row>
    <row r="54" spans="1:15" ht="15.75" thickBot="1" x14ac:dyDescent="0.3">
      <c r="A54" s="158"/>
      <c r="B54" s="156"/>
      <c r="C54" s="56">
        <v>147</v>
      </c>
      <c r="D54" s="69" t="s">
        <v>46</v>
      </c>
      <c r="E54" s="58" t="s">
        <v>62</v>
      </c>
      <c r="F54" s="53">
        <v>4</v>
      </c>
      <c r="G54" s="59">
        <v>3</v>
      </c>
      <c r="H54" s="60">
        <f t="shared" si="8"/>
        <v>12</v>
      </c>
      <c r="I54" s="148"/>
      <c r="J54" s="140"/>
      <c r="K54" s="46" t="str">
        <f t="shared" si="9"/>
        <v/>
      </c>
      <c r="L54" s="47" t="str">
        <f t="shared" si="10"/>
        <v/>
      </c>
      <c r="M54" s="48" t="e">
        <f t="shared" si="11"/>
        <v>#VALUE!</v>
      </c>
      <c r="N54" s="165"/>
      <c r="O54" s="172"/>
    </row>
    <row r="55" spans="1:15" ht="15.75" thickBot="1" x14ac:dyDescent="0.3">
      <c r="A55" s="158"/>
      <c r="B55" s="156"/>
      <c r="C55" s="40">
        <v>148</v>
      </c>
      <c r="D55" s="69" t="s">
        <v>47</v>
      </c>
      <c r="E55" s="58" t="s">
        <v>62</v>
      </c>
      <c r="F55" s="53">
        <v>4</v>
      </c>
      <c r="G55" s="59">
        <v>5</v>
      </c>
      <c r="H55" s="60">
        <f t="shared" si="8"/>
        <v>20</v>
      </c>
      <c r="I55" s="148"/>
      <c r="J55" s="140"/>
      <c r="K55" s="46" t="str">
        <f t="shared" si="9"/>
        <v/>
      </c>
      <c r="L55" s="47" t="str">
        <f t="shared" si="10"/>
        <v/>
      </c>
      <c r="M55" s="48" t="e">
        <f t="shared" si="11"/>
        <v>#VALUE!</v>
      </c>
      <c r="N55" s="165"/>
      <c r="O55" s="172"/>
    </row>
    <row r="56" spans="1:15" ht="15.75" thickBot="1" x14ac:dyDescent="0.3">
      <c r="A56" s="158"/>
      <c r="B56" s="156"/>
      <c r="C56" s="56">
        <v>149</v>
      </c>
      <c r="D56" s="69" t="s">
        <v>48</v>
      </c>
      <c r="E56" s="58" t="s">
        <v>62</v>
      </c>
      <c r="F56" s="53">
        <v>4</v>
      </c>
      <c r="G56" s="59">
        <v>6</v>
      </c>
      <c r="H56" s="60">
        <f t="shared" si="8"/>
        <v>24</v>
      </c>
      <c r="I56" s="148"/>
      <c r="J56" s="140"/>
      <c r="K56" s="46" t="str">
        <f t="shared" si="9"/>
        <v/>
      </c>
      <c r="L56" s="47" t="str">
        <f t="shared" si="10"/>
        <v/>
      </c>
      <c r="M56" s="48" t="e">
        <f t="shared" si="11"/>
        <v>#VALUE!</v>
      </c>
      <c r="N56" s="165"/>
      <c r="O56" s="172"/>
    </row>
    <row r="57" spans="1:15" ht="15.75" thickBot="1" x14ac:dyDescent="0.3">
      <c r="A57" s="158"/>
      <c r="B57" s="156"/>
      <c r="C57" s="56">
        <v>150</v>
      </c>
      <c r="D57" s="69" t="s">
        <v>49</v>
      </c>
      <c r="E57" s="58" t="s">
        <v>62</v>
      </c>
      <c r="F57" s="53">
        <v>4</v>
      </c>
      <c r="G57" s="59">
        <v>9</v>
      </c>
      <c r="H57" s="60">
        <f t="shared" si="8"/>
        <v>36</v>
      </c>
      <c r="I57" s="148"/>
      <c r="J57" s="140"/>
      <c r="K57" s="46" t="str">
        <f t="shared" si="9"/>
        <v/>
      </c>
      <c r="L57" s="47" t="str">
        <f t="shared" si="10"/>
        <v/>
      </c>
      <c r="M57" s="48" t="e">
        <f t="shared" si="11"/>
        <v>#VALUE!</v>
      </c>
      <c r="N57" s="165"/>
      <c r="O57" s="172"/>
    </row>
    <row r="58" spans="1:15" ht="15.75" thickBot="1" x14ac:dyDescent="0.3">
      <c r="A58" s="159"/>
      <c r="B58" s="157"/>
      <c r="C58" s="61">
        <v>151</v>
      </c>
      <c r="D58" s="75" t="s">
        <v>92</v>
      </c>
      <c r="E58" s="63" t="s">
        <v>62</v>
      </c>
      <c r="F58" s="53">
        <v>4</v>
      </c>
      <c r="G58" s="64">
        <v>18</v>
      </c>
      <c r="H58" s="65">
        <f t="shared" ref="H58" si="12">F58*G58</f>
        <v>72</v>
      </c>
      <c r="I58" s="149"/>
      <c r="J58" s="140"/>
      <c r="K58" s="66" t="str">
        <f t="shared" si="9"/>
        <v/>
      </c>
      <c r="L58" s="67" t="str">
        <f t="shared" ref="L58" si="13">IF(ISBLANK(J58),"",G58-K58*G58)</f>
        <v/>
      </c>
      <c r="M58" s="68" t="e">
        <f t="shared" si="11"/>
        <v>#VALUE!</v>
      </c>
      <c r="N58" s="166"/>
      <c r="O58" s="173"/>
    </row>
    <row r="59" spans="1:15" ht="15.75" thickBot="1" x14ac:dyDescent="0.3">
      <c r="A59" s="158" t="s">
        <v>97</v>
      </c>
      <c r="B59" s="156">
        <v>11</v>
      </c>
      <c r="C59" s="56">
        <v>168</v>
      </c>
      <c r="D59" s="69" t="s">
        <v>50</v>
      </c>
      <c r="E59" s="58" t="s">
        <v>62</v>
      </c>
      <c r="F59" s="70">
        <v>4</v>
      </c>
      <c r="G59" s="59">
        <v>106.22</v>
      </c>
      <c r="H59" s="60">
        <f t="shared" si="8"/>
        <v>424.88</v>
      </c>
      <c r="I59" s="147">
        <f>SUM(H59:H64)</f>
        <v>1025.32</v>
      </c>
      <c r="J59" s="140"/>
      <c r="K59" s="46" t="str">
        <f t="shared" si="9"/>
        <v/>
      </c>
      <c r="L59" s="47" t="str">
        <f t="shared" si="10"/>
        <v/>
      </c>
      <c r="M59" s="48" t="e">
        <f t="shared" si="11"/>
        <v>#VALUE!</v>
      </c>
      <c r="N59" s="165" t="e">
        <f>SUM(M59:M64)</f>
        <v>#VALUE!</v>
      </c>
      <c r="O59" s="172" t="e">
        <f>(I59-N59)/I59</f>
        <v>#VALUE!</v>
      </c>
    </row>
    <row r="60" spans="1:15" ht="15.75" thickBot="1" x14ac:dyDescent="0.3">
      <c r="A60" s="158"/>
      <c r="B60" s="156"/>
      <c r="C60" s="56">
        <v>173</v>
      </c>
      <c r="D60" s="93" t="s">
        <v>51</v>
      </c>
      <c r="E60" s="58" t="s">
        <v>62</v>
      </c>
      <c r="F60" s="70">
        <v>4</v>
      </c>
      <c r="G60" s="59">
        <v>3.02</v>
      </c>
      <c r="H60" s="60">
        <f t="shared" si="8"/>
        <v>12.08</v>
      </c>
      <c r="I60" s="148"/>
      <c r="J60" s="140"/>
      <c r="K60" s="46" t="str">
        <f t="shared" ref="K60:K64" si="14">IF(ISBLANK(J60),"",IF(AND(J60&gt;=0%,J60&lt;=70%),ROUND(J60,4),"ΜΗ ΑΠΟΔΕΚΤΟ"))</f>
        <v/>
      </c>
      <c r="L60" s="47" t="str">
        <f t="shared" ref="L60:L64" si="15">IF(ISBLANK(J60),"",G60-K60*G60)</f>
        <v/>
      </c>
      <c r="M60" s="48" t="e">
        <f t="shared" ref="M60:M64" si="16">F60*L60</f>
        <v>#VALUE!</v>
      </c>
      <c r="N60" s="165"/>
      <c r="O60" s="172"/>
    </row>
    <row r="61" spans="1:15" ht="15.75" thickBot="1" x14ac:dyDescent="0.3">
      <c r="A61" s="158"/>
      <c r="B61" s="156"/>
      <c r="C61" s="56">
        <v>176</v>
      </c>
      <c r="D61" s="69" t="s">
        <v>52</v>
      </c>
      <c r="E61" s="58" t="s">
        <v>62</v>
      </c>
      <c r="F61" s="70">
        <v>4</v>
      </c>
      <c r="G61" s="59">
        <v>11.92</v>
      </c>
      <c r="H61" s="60">
        <f t="shared" si="8"/>
        <v>47.68</v>
      </c>
      <c r="I61" s="148"/>
      <c r="J61" s="140"/>
      <c r="K61" s="46" t="str">
        <f t="shared" si="14"/>
        <v/>
      </c>
      <c r="L61" s="47" t="str">
        <f t="shared" si="15"/>
        <v/>
      </c>
      <c r="M61" s="48" t="e">
        <f t="shared" si="16"/>
        <v>#VALUE!</v>
      </c>
      <c r="N61" s="165"/>
      <c r="O61" s="172"/>
    </row>
    <row r="62" spans="1:15" ht="15.75" thickBot="1" x14ac:dyDescent="0.3">
      <c r="A62" s="158"/>
      <c r="B62" s="156"/>
      <c r="C62" s="56">
        <v>177</v>
      </c>
      <c r="D62" s="69" t="s">
        <v>53</v>
      </c>
      <c r="E62" s="58" t="s">
        <v>62</v>
      </c>
      <c r="F62" s="70">
        <v>4</v>
      </c>
      <c r="G62" s="59">
        <v>28.09</v>
      </c>
      <c r="H62" s="60">
        <f t="shared" si="8"/>
        <v>112.36</v>
      </c>
      <c r="I62" s="148"/>
      <c r="J62" s="140"/>
      <c r="K62" s="46" t="str">
        <f t="shared" si="14"/>
        <v/>
      </c>
      <c r="L62" s="47" t="str">
        <f t="shared" si="15"/>
        <v/>
      </c>
      <c r="M62" s="48" t="e">
        <f t="shared" si="16"/>
        <v>#VALUE!</v>
      </c>
      <c r="N62" s="165"/>
      <c r="O62" s="172"/>
    </row>
    <row r="63" spans="1:15" ht="15.75" thickBot="1" x14ac:dyDescent="0.3">
      <c r="A63" s="158"/>
      <c r="B63" s="156"/>
      <c r="C63" s="40">
        <v>178</v>
      </c>
      <c r="D63" s="69" t="s">
        <v>54</v>
      </c>
      <c r="E63" s="58" t="s">
        <v>62</v>
      </c>
      <c r="F63" s="70">
        <v>4</v>
      </c>
      <c r="G63" s="59">
        <v>67.08</v>
      </c>
      <c r="H63" s="60">
        <f t="shared" si="8"/>
        <v>268.32</v>
      </c>
      <c r="I63" s="148"/>
      <c r="J63" s="140"/>
      <c r="K63" s="46" t="str">
        <f t="shared" si="14"/>
        <v/>
      </c>
      <c r="L63" s="47" t="str">
        <f t="shared" si="15"/>
        <v/>
      </c>
      <c r="M63" s="48" t="e">
        <f t="shared" si="16"/>
        <v>#VALUE!</v>
      </c>
      <c r="N63" s="165"/>
      <c r="O63" s="172"/>
    </row>
    <row r="64" spans="1:15" ht="15.75" thickBot="1" x14ac:dyDescent="0.3">
      <c r="A64" s="159"/>
      <c r="B64" s="157"/>
      <c r="C64" s="61">
        <v>188</v>
      </c>
      <c r="D64" s="94" t="s">
        <v>55</v>
      </c>
      <c r="E64" s="63" t="s">
        <v>62</v>
      </c>
      <c r="F64" s="70">
        <v>4</v>
      </c>
      <c r="G64" s="64">
        <v>40</v>
      </c>
      <c r="H64" s="65">
        <f t="shared" si="8"/>
        <v>160</v>
      </c>
      <c r="I64" s="149"/>
      <c r="J64" s="140"/>
      <c r="K64" s="66" t="str">
        <f t="shared" si="14"/>
        <v/>
      </c>
      <c r="L64" s="67" t="str">
        <f t="shared" si="15"/>
        <v/>
      </c>
      <c r="M64" s="68" t="e">
        <f t="shared" si="16"/>
        <v>#VALUE!</v>
      </c>
      <c r="N64" s="166"/>
      <c r="O64" s="173"/>
    </row>
    <row r="65" spans="1:15" ht="15.75" thickBot="1" x14ac:dyDescent="0.3">
      <c r="A65" s="151" t="s">
        <v>5</v>
      </c>
      <c r="B65" s="153">
        <v>12</v>
      </c>
      <c r="C65" s="95">
        <v>593</v>
      </c>
      <c r="D65" s="96" t="s">
        <v>56</v>
      </c>
      <c r="E65" s="42" t="s">
        <v>62</v>
      </c>
      <c r="F65" s="43">
        <v>9</v>
      </c>
      <c r="G65" s="97">
        <v>7</v>
      </c>
      <c r="H65" s="98">
        <f t="shared" ref="H65:H69" si="17">F65*G65</f>
        <v>63</v>
      </c>
      <c r="I65" s="145">
        <f>SUM(H65:H69)</f>
        <v>448</v>
      </c>
      <c r="J65" s="140"/>
      <c r="K65" s="71" t="str">
        <f t="shared" ref="K65:K69" si="18">IF(ISBLANK(J65),"",IF(AND(J65&gt;=0%,J65&lt;=70%),ROUND(J65,4),"ΜΗ ΑΠΟΔΕΚΤΟ"))</f>
        <v/>
      </c>
      <c r="L65" s="72" t="str">
        <f t="shared" ref="L65:L69" si="19">IF(ISBLANK(J65),"",G65-K65*G65)</f>
        <v/>
      </c>
      <c r="M65" s="73" t="e">
        <f t="shared" ref="M65:M69" si="20">F65*L65</f>
        <v>#VALUE!</v>
      </c>
      <c r="N65" s="145" t="e">
        <f>SUM(M65:M69)</f>
        <v>#VALUE!</v>
      </c>
      <c r="O65" s="183" t="e">
        <f>(I65-N65)/I65</f>
        <v>#VALUE!</v>
      </c>
    </row>
    <row r="66" spans="1:15" ht="15.75" thickBot="1" x14ac:dyDescent="0.3">
      <c r="A66" s="152"/>
      <c r="B66" s="154"/>
      <c r="C66" s="99">
        <v>595</v>
      </c>
      <c r="D66" s="69" t="s">
        <v>57</v>
      </c>
      <c r="E66" s="58" t="s">
        <v>62</v>
      </c>
      <c r="F66" s="43">
        <v>6</v>
      </c>
      <c r="G66" s="59">
        <v>12.5</v>
      </c>
      <c r="H66" s="60">
        <f t="shared" si="17"/>
        <v>75</v>
      </c>
      <c r="I66" s="146"/>
      <c r="J66" s="140"/>
      <c r="K66" s="46" t="str">
        <f t="shared" si="18"/>
        <v/>
      </c>
      <c r="L66" s="47" t="str">
        <f t="shared" si="19"/>
        <v/>
      </c>
      <c r="M66" s="48" t="e">
        <f t="shared" si="20"/>
        <v>#VALUE!</v>
      </c>
      <c r="N66" s="165"/>
      <c r="O66" s="172"/>
    </row>
    <row r="67" spans="1:15" ht="15.75" thickBot="1" x14ac:dyDescent="0.3">
      <c r="A67" s="152"/>
      <c r="B67" s="154"/>
      <c r="C67" s="99">
        <v>596</v>
      </c>
      <c r="D67" s="69" t="s">
        <v>58</v>
      </c>
      <c r="E67" s="58" t="s">
        <v>62</v>
      </c>
      <c r="F67" s="43">
        <v>4</v>
      </c>
      <c r="G67" s="59">
        <v>17.5</v>
      </c>
      <c r="H67" s="60">
        <f t="shared" si="17"/>
        <v>70</v>
      </c>
      <c r="I67" s="146"/>
      <c r="J67" s="140"/>
      <c r="K67" s="46" t="str">
        <f t="shared" si="18"/>
        <v/>
      </c>
      <c r="L67" s="47" t="str">
        <f t="shared" si="19"/>
        <v/>
      </c>
      <c r="M67" s="48" t="e">
        <f t="shared" si="20"/>
        <v>#VALUE!</v>
      </c>
      <c r="N67" s="165"/>
      <c r="O67" s="172"/>
    </row>
    <row r="68" spans="1:15" ht="15.75" thickBot="1" x14ac:dyDescent="0.3">
      <c r="A68" s="152"/>
      <c r="B68" s="154"/>
      <c r="C68" s="99">
        <v>597</v>
      </c>
      <c r="D68" s="69" t="s">
        <v>59</v>
      </c>
      <c r="E68" s="58" t="s">
        <v>62</v>
      </c>
      <c r="F68" s="43">
        <v>4</v>
      </c>
      <c r="G68" s="59">
        <v>25</v>
      </c>
      <c r="H68" s="60">
        <f t="shared" si="17"/>
        <v>100</v>
      </c>
      <c r="I68" s="146"/>
      <c r="J68" s="140"/>
      <c r="K68" s="46" t="str">
        <f t="shared" si="18"/>
        <v/>
      </c>
      <c r="L68" s="47" t="str">
        <f t="shared" si="19"/>
        <v/>
      </c>
      <c r="M68" s="48" t="e">
        <f t="shared" si="20"/>
        <v>#VALUE!</v>
      </c>
      <c r="N68" s="165"/>
      <c r="O68" s="172"/>
    </row>
    <row r="69" spans="1:15" ht="15.75" thickBot="1" x14ac:dyDescent="0.3">
      <c r="A69" s="152"/>
      <c r="B69" s="154"/>
      <c r="C69" s="99">
        <v>598</v>
      </c>
      <c r="D69" s="69" t="s">
        <v>60</v>
      </c>
      <c r="E69" s="58" t="s">
        <v>62</v>
      </c>
      <c r="F69" s="43">
        <v>4</v>
      </c>
      <c r="G69" s="59">
        <v>35</v>
      </c>
      <c r="H69" s="60">
        <f t="shared" si="17"/>
        <v>140</v>
      </c>
      <c r="I69" s="146"/>
      <c r="J69" s="140"/>
      <c r="K69" s="46" t="str">
        <f t="shared" si="18"/>
        <v/>
      </c>
      <c r="L69" s="47" t="str">
        <f t="shared" si="19"/>
        <v/>
      </c>
      <c r="M69" s="48" t="e">
        <f t="shared" si="20"/>
        <v>#VALUE!</v>
      </c>
      <c r="N69" s="165"/>
      <c r="O69" s="172"/>
    </row>
    <row r="70" spans="1:15" ht="15.75" thickBot="1" x14ac:dyDescent="0.3">
      <c r="A70" s="100"/>
      <c r="B70" s="100"/>
      <c r="C70" s="101"/>
      <c r="D70" s="102"/>
      <c r="E70" s="100"/>
      <c r="F70" s="103"/>
      <c r="G70" s="104"/>
      <c r="H70" s="105"/>
      <c r="I70" s="103"/>
      <c r="J70" s="106"/>
      <c r="L70" s="107"/>
      <c r="M70" s="107"/>
      <c r="N70" s="104"/>
      <c r="O70" s="108"/>
    </row>
    <row r="71" spans="1:15" ht="15.75" thickBot="1" x14ac:dyDescent="0.3">
      <c r="A71" s="109"/>
      <c r="B71" s="109"/>
      <c r="C71" s="110"/>
      <c r="D71" s="111"/>
      <c r="E71" s="109"/>
      <c r="F71" s="112"/>
      <c r="G71" s="113">
        <f>SUM(G10:G69)</f>
        <v>3343.1000000000004</v>
      </c>
      <c r="H71" s="114">
        <f>SUM(H10:H69)</f>
        <v>12000.000000000002</v>
      </c>
      <c r="I71" s="103"/>
      <c r="J71" s="115"/>
      <c r="K71" s="115"/>
      <c r="L71" s="116">
        <f>SUM(L10:L69)</f>
        <v>0</v>
      </c>
      <c r="M71" s="116" t="e">
        <f>SUM(M10:M69)</f>
        <v>#VALUE!</v>
      </c>
      <c r="N71" s="117" t="e">
        <f>SUM(N10:N69)</f>
        <v>#VALUE!</v>
      </c>
      <c r="O71" s="108"/>
    </row>
    <row r="72" spans="1:15" x14ac:dyDescent="0.25">
      <c r="A72" s="100"/>
      <c r="B72" s="100"/>
      <c r="C72" s="101"/>
      <c r="D72" s="118"/>
      <c r="E72" s="100"/>
      <c r="G72" s="104"/>
      <c r="H72" s="119"/>
      <c r="I72" s="103"/>
      <c r="J72" s="120"/>
      <c r="K72" s="121"/>
      <c r="L72" s="122"/>
      <c r="M72" s="123"/>
      <c r="N72" s="124"/>
      <c r="O72" s="108"/>
    </row>
    <row r="73" spans="1:15" x14ac:dyDescent="0.25">
      <c r="A73" s="100"/>
      <c r="B73" s="100"/>
      <c r="C73" s="101"/>
      <c r="D73" s="125"/>
      <c r="E73" s="100"/>
      <c r="I73" s="103"/>
      <c r="J73" s="184">
        <v>16</v>
      </c>
      <c r="K73" s="180"/>
      <c r="L73" s="178"/>
      <c r="M73" s="123"/>
      <c r="N73" s="124"/>
      <c r="O73" s="108"/>
    </row>
    <row r="74" spans="1:15" x14ac:dyDescent="0.25">
      <c r="A74" s="118"/>
      <c r="B74" s="118"/>
      <c r="C74" s="126"/>
      <c r="D74" s="126"/>
      <c r="E74" s="103"/>
      <c r="F74" s="127" t="s">
        <v>77</v>
      </c>
      <c r="G74" s="128">
        <f>H71</f>
        <v>12000.000000000002</v>
      </c>
      <c r="I74" s="103"/>
      <c r="J74" s="182" t="s">
        <v>89</v>
      </c>
      <c r="K74" s="180"/>
      <c r="L74" s="178"/>
      <c r="M74" s="129"/>
      <c r="N74" s="130"/>
      <c r="O74" s="108"/>
    </row>
    <row r="75" spans="1:15" ht="15.75" thickBot="1" x14ac:dyDescent="0.3">
      <c r="A75" s="118"/>
      <c r="B75" s="118"/>
      <c r="C75" s="126"/>
      <c r="D75" s="126"/>
      <c r="E75" s="103"/>
      <c r="F75" s="110"/>
      <c r="G75" s="131"/>
      <c r="I75" s="103"/>
      <c r="J75" s="179"/>
      <c r="K75" s="180"/>
      <c r="L75" s="132"/>
      <c r="M75" s="104"/>
      <c r="N75" s="133"/>
      <c r="O75" s="108"/>
    </row>
    <row r="76" spans="1:15" ht="15.75" thickBot="1" x14ac:dyDescent="0.3">
      <c r="A76" s="100"/>
      <c r="B76" s="100"/>
      <c r="C76" s="101"/>
      <c r="D76" s="118"/>
      <c r="E76" s="100"/>
      <c r="F76" s="134" t="s">
        <v>79</v>
      </c>
      <c r="G76" s="128">
        <f>G74*24%</f>
        <v>2880.0000000000005</v>
      </c>
      <c r="I76" s="103"/>
      <c r="J76" s="177" t="s">
        <v>77</v>
      </c>
      <c r="K76" s="178"/>
      <c r="L76" s="135" t="e">
        <f>SUM(M10:M69)</f>
        <v>#VALUE!</v>
      </c>
      <c r="M76" s="136"/>
      <c r="N76" s="124"/>
      <c r="O76" s="108"/>
    </row>
    <row r="77" spans="1:15" x14ac:dyDescent="0.25">
      <c r="A77" s="100"/>
      <c r="B77" s="100"/>
      <c r="C77" s="101"/>
      <c r="D77" s="118"/>
      <c r="E77" s="100"/>
      <c r="F77" s="104"/>
      <c r="G77" s="131"/>
      <c r="I77" s="103"/>
      <c r="J77" s="179"/>
      <c r="K77" s="180"/>
      <c r="L77" s="137"/>
      <c r="M77" s="136"/>
      <c r="N77" s="124"/>
      <c r="O77" s="108"/>
    </row>
    <row r="78" spans="1:15" ht="15.75" thickBot="1" x14ac:dyDescent="0.3">
      <c r="F78" s="127" t="s">
        <v>78</v>
      </c>
      <c r="G78" s="128">
        <f>G74+G76</f>
        <v>14880.000000000002</v>
      </c>
      <c r="J78" s="181" t="s">
        <v>79</v>
      </c>
      <c r="K78" s="178"/>
      <c r="L78" s="138" t="e">
        <f>L76*0.24</f>
        <v>#VALUE!</v>
      </c>
      <c r="M78" s="136"/>
      <c r="N78" s="124"/>
      <c r="O78" s="108"/>
    </row>
    <row r="79" spans="1:15" ht="15.75" thickBot="1" x14ac:dyDescent="0.3">
      <c r="J79" s="179"/>
      <c r="K79" s="180"/>
      <c r="L79" s="132"/>
      <c r="M79" s="104"/>
      <c r="N79" s="124"/>
      <c r="O79" s="108"/>
    </row>
    <row r="80" spans="1:15" ht="15.75" thickBot="1" x14ac:dyDescent="0.3">
      <c r="J80" s="177" t="s">
        <v>78</v>
      </c>
      <c r="K80" s="178"/>
      <c r="L80" s="135" t="e">
        <f>SUM(L76+L78)</f>
        <v>#VALUE!</v>
      </c>
      <c r="M80" s="136"/>
      <c r="N80" s="124"/>
      <c r="O80" s="108"/>
    </row>
    <row r="81" spans="10:15" x14ac:dyDescent="0.25">
      <c r="J81" s="120"/>
      <c r="K81" s="121"/>
      <c r="L81" s="122"/>
      <c r="M81" s="123"/>
      <c r="N81" s="124"/>
    </row>
    <row r="82" spans="10:15" x14ac:dyDescent="0.25">
      <c r="J82" s="120"/>
      <c r="K82" s="121"/>
      <c r="L82" s="122"/>
      <c r="M82" s="123"/>
      <c r="N82" s="124"/>
      <c r="O82" s="139"/>
    </row>
  </sheetData>
  <sheetProtection password="CC1B" sheet="1" objects="1" scenarios="1"/>
  <mergeCells count="51">
    <mergeCell ref="N28:N35"/>
    <mergeCell ref="O28:O35"/>
    <mergeCell ref="J74:L74"/>
    <mergeCell ref="J75:K75"/>
    <mergeCell ref="O38:O49"/>
    <mergeCell ref="O50:O58"/>
    <mergeCell ref="O59:O64"/>
    <mergeCell ref="N65:N69"/>
    <mergeCell ref="O65:O69"/>
    <mergeCell ref="J73:L73"/>
    <mergeCell ref="N38:N49"/>
    <mergeCell ref="N50:N58"/>
    <mergeCell ref="N59:N64"/>
    <mergeCell ref="J76:K76"/>
    <mergeCell ref="J77:K77"/>
    <mergeCell ref="J78:K78"/>
    <mergeCell ref="J79:K79"/>
    <mergeCell ref="J80:K80"/>
    <mergeCell ref="B12:B16"/>
    <mergeCell ref="B17:B20"/>
    <mergeCell ref="N21:N27"/>
    <mergeCell ref="J7:O7"/>
    <mergeCell ref="O12:O16"/>
    <mergeCell ref="A7:F7"/>
    <mergeCell ref="N12:N16"/>
    <mergeCell ref="N17:N20"/>
    <mergeCell ref="O17:O20"/>
    <mergeCell ref="A21:A27"/>
    <mergeCell ref="A17:A20"/>
    <mergeCell ref="G7:I7"/>
    <mergeCell ref="I12:I16"/>
    <mergeCell ref="I17:I20"/>
    <mergeCell ref="A12:A16"/>
    <mergeCell ref="O21:O27"/>
    <mergeCell ref="I21:I27"/>
    <mergeCell ref="I28:I35"/>
    <mergeCell ref="I38:I49"/>
    <mergeCell ref="B38:B49"/>
    <mergeCell ref="A59:A64"/>
    <mergeCell ref="B59:B64"/>
    <mergeCell ref="A50:A58"/>
    <mergeCell ref="B50:B58"/>
    <mergeCell ref="B21:B27"/>
    <mergeCell ref="A28:A35"/>
    <mergeCell ref="B28:B35"/>
    <mergeCell ref="A38:A49"/>
    <mergeCell ref="I65:I69"/>
    <mergeCell ref="I59:I64"/>
    <mergeCell ref="I50:I58"/>
    <mergeCell ref="A65:A69"/>
    <mergeCell ref="B65:B69"/>
  </mergeCells>
  <conditionalFormatting sqref="K10:K69">
    <cfRule type="cellIs" dxfId="2" priority="7" operator="between">
      <formula>0</formula>
      <formula>0.7</formula>
    </cfRule>
  </conditionalFormatting>
  <conditionalFormatting sqref="K10:K70">
    <cfRule type="cellIs" dxfId="1" priority="1" operator="lessThan">
      <formula>0</formula>
    </cfRule>
    <cfRule type="cellIs" dxfId="0" priority="2" operator="greaterThan">
      <formula>0.701</formula>
    </cfRule>
  </conditionalFormatting>
  <pageMargins left="0.31496062992125984" right="0.31496062992125984" top="0.55118110236220474" bottom="0.55118110236220474" header="0.31496062992125984" footer="0.31496062992125984"/>
  <pageSetup paperSize="9" scale="5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ΤΜΗΜΑ 3 ΣΩΛΗΝΕΣ ΕΞΑΡΤΗΜΑΤΑ-ΕΕΝ </vt:lpstr>
      <vt:lpstr>'ΤΜΗΜΑ 3 ΣΩΛΗΝΕΣ ΕΞΑΡΤΗΜΑΤΑ-ΕΕΝ '!Print_Area</vt:lpstr>
      <vt:lpstr>'ΤΜΗΜΑ 3 ΣΩΛΗΝΕΣ ΕΞΑΡΤΗΜΑΤΑ-ΕΕΝ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Chrisi</dc:creator>
  <cp:lastModifiedBy>Chrysoula</cp:lastModifiedBy>
  <cp:lastPrinted>2019-07-25T05:19:18Z</cp:lastPrinted>
  <dcterms:created xsi:type="dcterms:W3CDTF">2018-02-06T10:12:56Z</dcterms:created>
  <dcterms:modified xsi:type="dcterms:W3CDTF">2026-11-04T09:52:12Z</dcterms:modified>
</cp:coreProperties>
</file>