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390"/>
  </bookViews>
  <sheets>
    <sheet name="Φύλλο1" sheetId="1" r:id="rId1"/>
  </sheets>
  <calcPr calcId="145621"/>
</workbook>
</file>

<file path=xl/calcChain.xml><?xml version="1.0" encoding="utf-8"?>
<calcChain xmlns="http://schemas.openxmlformats.org/spreadsheetml/2006/main">
  <c r="H14" i="1" l="1"/>
  <c r="H13" i="1"/>
  <c r="H12" i="1"/>
  <c r="H11" i="1"/>
  <c r="H10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G48" i="1" l="1"/>
  <c r="K15" i="1"/>
  <c r="L15" i="1" s="1"/>
  <c r="M15" i="1" s="1"/>
  <c r="K16" i="1"/>
  <c r="L16" i="1" s="1"/>
  <c r="M16" i="1" s="1"/>
  <c r="K17" i="1"/>
  <c r="L17" i="1" s="1"/>
  <c r="M17" i="1" s="1"/>
  <c r="K18" i="1"/>
  <c r="L18" i="1" s="1"/>
  <c r="M18" i="1" s="1"/>
  <c r="K19" i="1"/>
  <c r="L19" i="1" s="1"/>
  <c r="M19" i="1" s="1"/>
  <c r="K20" i="1"/>
  <c r="L20" i="1" s="1"/>
  <c r="M20" i="1" s="1"/>
  <c r="K21" i="1"/>
  <c r="L21" i="1" s="1"/>
  <c r="M21" i="1" s="1"/>
  <c r="K22" i="1"/>
  <c r="L22" i="1" s="1"/>
  <c r="M22" i="1" s="1"/>
  <c r="K23" i="1"/>
  <c r="L23" i="1" s="1"/>
  <c r="M23" i="1" s="1"/>
  <c r="K24" i="1"/>
  <c r="L24" i="1" s="1"/>
  <c r="M24" i="1" s="1"/>
  <c r="K25" i="1"/>
  <c r="L25" i="1" s="1"/>
  <c r="M25" i="1" s="1"/>
  <c r="K26" i="1"/>
  <c r="L26" i="1" s="1"/>
  <c r="M26" i="1" s="1"/>
  <c r="K27" i="1"/>
  <c r="L27" i="1" s="1"/>
  <c r="M27" i="1" s="1"/>
  <c r="K28" i="1"/>
  <c r="L28" i="1" s="1"/>
  <c r="M28" i="1" s="1"/>
  <c r="K29" i="1"/>
  <c r="L29" i="1" s="1"/>
  <c r="M29" i="1" s="1"/>
  <c r="K30" i="1"/>
  <c r="L30" i="1" s="1"/>
  <c r="M30" i="1" s="1"/>
  <c r="K31" i="1"/>
  <c r="L31" i="1" s="1"/>
  <c r="M31" i="1" s="1"/>
  <c r="K32" i="1"/>
  <c r="L32" i="1" s="1"/>
  <c r="M32" i="1" s="1"/>
  <c r="K33" i="1"/>
  <c r="L33" i="1" s="1"/>
  <c r="M33" i="1" s="1"/>
  <c r="K34" i="1"/>
  <c r="L34" i="1" s="1"/>
  <c r="M34" i="1" s="1"/>
  <c r="K35" i="1"/>
  <c r="L35" i="1" s="1"/>
  <c r="M35" i="1" s="1"/>
  <c r="K36" i="1"/>
  <c r="L36" i="1" s="1"/>
  <c r="M36" i="1" s="1"/>
  <c r="K37" i="1"/>
  <c r="L37" i="1" s="1"/>
  <c r="M37" i="1" s="1"/>
  <c r="K38" i="1"/>
  <c r="L38" i="1" s="1"/>
  <c r="M38" i="1" s="1"/>
  <c r="K39" i="1"/>
  <c r="L39" i="1" s="1"/>
  <c r="M39" i="1" s="1"/>
  <c r="K40" i="1"/>
  <c r="L40" i="1" s="1"/>
  <c r="M40" i="1" s="1"/>
  <c r="K41" i="1"/>
  <c r="L41" i="1" s="1"/>
  <c r="M41" i="1" s="1"/>
  <c r="K42" i="1"/>
  <c r="L42" i="1" s="1"/>
  <c r="M42" i="1" s="1"/>
  <c r="K43" i="1"/>
  <c r="L43" i="1" s="1"/>
  <c r="M43" i="1" s="1"/>
  <c r="K44" i="1"/>
  <c r="L44" i="1" s="1"/>
  <c r="M44" i="1" s="1"/>
  <c r="K45" i="1"/>
  <c r="L45" i="1" s="1"/>
  <c r="M45" i="1" s="1"/>
  <c r="K46" i="1"/>
  <c r="L46" i="1" s="1"/>
  <c r="M46" i="1" s="1"/>
  <c r="I15" i="1" l="1"/>
  <c r="N15" i="1"/>
  <c r="O15" i="1" l="1"/>
  <c r="K14" i="1"/>
  <c r="L14" i="1" s="1"/>
  <c r="M14" i="1" s="1"/>
  <c r="K13" i="1"/>
  <c r="L13" i="1" s="1"/>
  <c r="M13" i="1" s="1"/>
  <c r="K12" i="1"/>
  <c r="L12" i="1" s="1"/>
  <c r="M12" i="1" s="1"/>
  <c r="K11" i="1"/>
  <c r="L11" i="1" s="1"/>
  <c r="M11" i="1" s="1"/>
  <c r="K10" i="1"/>
  <c r="L10" i="1" s="1"/>
  <c r="M10" i="1" s="1"/>
  <c r="L53" i="1" l="1"/>
  <c r="M48" i="1"/>
  <c r="H48" i="1"/>
  <c r="G53" i="1" s="1"/>
  <c r="G55" i="1" s="1"/>
  <c r="G57" i="1" s="1"/>
  <c r="N10" i="1"/>
  <c r="N48" i="1" s="1"/>
  <c r="L48" i="1"/>
  <c r="I10" i="1"/>
  <c r="O10" i="1" l="1"/>
  <c r="L55" i="1" l="1"/>
  <c r="L57" i="1" s="1"/>
</calcChain>
</file>

<file path=xl/sharedStrings.xml><?xml version="1.0" encoding="utf-8"?>
<sst xmlns="http://schemas.openxmlformats.org/spreadsheetml/2006/main" count="107" uniqueCount="69">
  <si>
    <t>ΠΕΔΙΟ Β - ΠΡΟΥΠΟΛΟΓΙΣΜΟΣ</t>
  </si>
  <si>
    <t>ΠΕΔΙΟ Γ - ΟΙΚΟΝΟΜΙΚΗ ΠΡΟΣΦΟΡΑ</t>
  </si>
  <si>
    <t>10A</t>
  </si>
  <si>
    <t>10B</t>
  </si>
  <si>
    <t>ΟΜΑΔΕΣ ΥΛΙΚΩΝ</t>
  </si>
  <si>
    <t>Α/Α ΟΜΑΔΑΣ</t>
  </si>
  <si>
    <t>Α/Α ΥΛΙΚΟΥ</t>
  </si>
  <si>
    <t>ΜΟΝΑΔΑ ΜΕΤΡΗΣΗΣ</t>
  </si>
  <si>
    <t xml:space="preserve">ΤΙΜΗ ΜΟΝΑΔΑΣ ΠΡΟΥΠΟΛΟΓΙΣΜΟΥ                               (ευρώ) </t>
  </si>
  <si>
    <t>ΚΟΣΤΟΣ            ΑΝΑ ΥΛΙΚΟ      (ευρώ)</t>
  </si>
  <si>
    <t>ΚΟΣΤΟΣ ΑΝΑ ΟΜΑΔΑ (ευρώ)</t>
  </si>
  <si>
    <r>
      <t>ΠΟΣΟΣΤΟ ΕΚΠΤΩΣΗΣ (Ε</t>
    </r>
    <r>
      <rPr>
        <b/>
        <sz val="7"/>
        <color indexed="8"/>
        <rFont val="Tahoma"/>
        <family val="2"/>
      </rPr>
      <t>Υ</t>
    </r>
    <r>
      <rPr>
        <b/>
        <sz val="9"/>
        <color indexed="8"/>
        <rFont val="Tahoma"/>
        <family val="2"/>
        <charset val="161"/>
      </rPr>
      <t xml:space="preserve">)  ΑΝΑ ΥΛΙΚΟ (%) </t>
    </r>
    <r>
      <rPr>
        <sz val="9"/>
        <color indexed="8"/>
        <rFont val="Tahoma"/>
        <family val="2"/>
      </rPr>
      <t>(ΣΥΜΠΛΗΡΩΣΗ ΑΠΌ ΔΙΑΓΩΝΙΖΟΜΕΝΟΥΣ)</t>
    </r>
  </si>
  <si>
    <r>
      <t>ΠΟΣΟΣΤΟ ΕΚΠΤΩΣΗΣ (Ε</t>
    </r>
    <r>
      <rPr>
        <b/>
        <sz val="7"/>
        <color indexed="8"/>
        <rFont val="Tahoma"/>
        <family val="2"/>
      </rPr>
      <t>Υ</t>
    </r>
    <r>
      <rPr>
        <b/>
        <sz val="9"/>
        <color indexed="8"/>
        <rFont val="Tahoma"/>
        <family val="2"/>
        <charset val="161"/>
      </rPr>
      <t xml:space="preserve">)  ΑΝΑ ΥΛΙΚΟ (%) </t>
    </r>
    <r>
      <rPr>
        <sz val="9"/>
        <color indexed="8"/>
        <rFont val="Tahoma"/>
        <family val="2"/>
        <charset val="161"/>
      </rPr>
      <t xml:space="preserve">(ΕΛΕΓΧΟΣ)                  </t>
    </r>
    <r>
      <rPr>
        <b/>
        <sz val="9"/>
        <color indexed="8"/>
        <rFont val="Tahoma"/>
        <family val="2"/>
        <charset val="161"/>
      </rPr>
      <t xml:space="preserve">0% </t>
    </r>
    <r>
      <rPr>
        <b/>
        <sz val="9"/>
        <color indexed="8"/>
        <rFont val="Calibri"/>
        <family val="2"/>
      </rPr>
      <t xml:space="preserve">≤ </t>
    </r>
    <r>
      <rPr>
        <b/>
        <sz val="9"/>
        <color indexed="8"/>
        <rFont val="Tahoma"/>
        <family val="2"/>
        <charset val="161"/>
      </rPr>
      <t>Ε</t>
    </r>
    <r>
      <rPr>
        <b/>
        <sz val="7"/>
        <color indexed="8"/>
        <rFont val="Tahoma"/>
        <family val="2"/>
      </rPr>
      <t>Υ</t>
    </r>
    <r>
      <rPr>
        <b/>
        <sz val="9"/>
        <color indexed="8"/>
        <rFont val="Tahoma"/>
        <family val="2"/>
        <charset val="161"/>
      </rPr>
      <t xml:space="preserve"> ≤70%</t>
    </r>
  </si>
  <si>
    <t>ΤΙΜΗ ΜΟΝΑΔΑΣ ΠΡΟΣΦΟΡΑΣ                            (ευρώ)</t>
  </si>
  <si>
    <t>ΚΟΣΤΟΣ              ΑΝΑ ΥΛΙΚΟ   (ευρώ)</t>
  </si>
  <si>
    <t>ΚΟΣΤΟΣ            ΑΝΑ ΟΜΑΔΑ      (ευρώ)</t>
  </si>
  <si>
    <r>
      <t>ΠΟΣΟΣΤΟ ΕΚΠΤΩΣΗΣ (Ε</t>
    </r>
    <r>
      <rPr>
        <b/>
        <sz val="7"/>
        <color indexed="8"/>
        <rFont val="Tahoma"/>
        <family val="2"/>
      </rPr>
      <t>Ο</t>
    </r>
    <r>
      <rPr>
        <b/>
        <sz val="9"/>
        <color indexed="8"/>
        <rFont val="Tahoma"/>
        <family val="2"/>
        <charset val="161"/>
      </rPr>
      <t>)  ΑΝΑ ΟΜΑΔΑ (%)</t>
    </r>
  </si>
  <si>
    <t>α. ΣΥΝΟΛΟ ΧΩΡΙΣ Φ.Π.Α.</t>
  </si>
  <si>
    <t>γ. ΣΥΝΟΛΟ ΜΕ Φ.Π.Α.</t>
  </si>
  <si>
    <t>β. Φ.Π.Α (24%)</t>
  </si>
  <si>
    <r>
      <t>ΚΟΣΤΟΣ ΠΡΟΥΠΟΛΟΓΙΣΜΟΥ (</t>
    </r>
    <r>
      <rPr>
        <b/>
        <sz val="8"/>
        <color indexed="8"/>
        <rFont val="Calibri"/>
        <family val="2"/>
        <charset val="161"/>
      </rPr>
      <t>€)</t>
    </r>
  </si>
  <si>
    <t>ΚΟΣΤΟΣ ΟΙΚΟΝΟΜΙΚΗΣ ΠΡΟΣΦΟΡΑΣ (€)</t>
  </si>
  <si>
    <t xml:space="preserve">ΟΙΚΟΝΟΜΙΚΗ ΠΡΟΣΦΟΡΑ ΕΝΤΥΠΟ Β </t>
  </si>
  <si>
    <t>ΠΕΡΙΓΡΑΦΗ</t>
  </si>
  <si>
    <t>ΠΟΣΟΤΗΤΑ Έτους</t>
  </si>
  <si>
    <t>ΥΔΡΟΜΕΤΡΑ</t>
  </si>
  <si>
    <r>
      <t xml:space="preserve">Υδρομετρητής τύπου Maddalena DS TRP  </t>
    </r>
    <r>
      <rPr>
        <b/>
        <sz val="13"/>
        <rFont val="Arial"/>
        <family val="2"/>
        <charset val="161"/>
      </rPr>
      <t>¾</t>
    </r>
    <r>
      <rPr>
        <b/>
        <sz val="10"/>
        <rFont val="Arial"/>
        <family val="2"/>
        <charset val="161"/>
      </rPr>
      <t>’’</t>
    </r>
    <r>
      <rPr>
        <sz val="10"/>
        <rFont val="Arial"/>
        <family val="2"/>
        <charset val="161"/>
      </rPr>
      <t>, MID R160 με βαλβίδα αντεπίστροφης, φίλτρο σωληνωτού τύπου και 2 ρακόρ</t>
    </r>
  </si>
  <si>
    <r>
      <t xml:space="preserve">Υδρομετρητής τύπου Maddalena DS TRP </t>
    </r>
    <r>
      <rPr>
        <b/>
        <sz val="12"/>
        <rFont val="Arial"/>
        <family val="2"/>
        <charset val="161"/>
      </rPr>
      <t>1’</t>
    </r>
    <r>
      <rPr>
        <b/>
        <sz val="10"/>
        <rFont val="Arial"/>
        <family val="2"/>
        <charset val="161"/>
      </rPr>
      <t>’</t>
    </r>
    <r>
      <rPr>
        <sz val="10"/>
        <rFont val="Arial"/>
        <family val="2"/>
        <charset val="161"/>
      </rPr>
      <t>, MID R160 με βαλβίδα αντεπίστροφης, φίλτρο σωληνωτού τύπου και 2 ρακόρ</t>
    </r>
  </si>
  <si>
    <r>
      <t xml:space="preserve">Υδρομετρητής τύπου Maddalena DS TRP </t>
    </r>
    <r>
      <rPr>
        <b/>
        <sz val="12"/>
        <rFont val="Arial"/>
        <family val="2"/>
        <charset val="161"/>
      </rPr>
      <t>1¼</t>
    </r>
    <r>
      <rPr>
        <b/>
        <sz val="10"/>
        <rFont val="Arial"/>
        <family val="2"/>
        <charset val="161"/>
      </rPr>
      <t>’’</t>
    </r>
    <r>
      <rPr>
        <sz val="10"/>
        <rFont val="Arial"/>
        <family val="2"/>
        <charset val="161"/>
      </rPr>
      <t>, MID R160 με βαλβίδα αντεπίστροφης, φίλτρο σωληνωτού τύπου και 2 ρακόρ</t>
    </r>
  </si>
  <si>
    <r>
      <t xml:space="preserve">Υδρομετρητής τύπου Maddalena DS TRP  </t>
    </r>
    <r>
      <rPr>
        <b/>
        <sz val="12"/>
        <rFont val="Arial"/>
        <family val="2"/>
        <charset val="161"/>
      </rPr>
      <t>1½</t>
    </r>
    <r>
      <rPr>
        <b/>
        <sz val="10"/>
        <rFont val="Arial"/>
        <family val="2"/>
        <charset val="161"/>
      </rPr>
      <t xml:space="preserve"> ’’</t>
    </r>
    <r>
      <rPr>
        <sz val="10"/>
        <rFont val="Arial"/>
        <family val="2"/>
        <charset val="161"/>
      </rPr>
      <t>, MID R160 με βαλβίδα αντεπίστροφης, φίλτρο σωληνωτού τύπου και 2 ρακόρ</t>
    </r>
  </si>
  <si>
    <r>
      <t xml:space="preserve">Υδρομετρητής τύπου Maddalena DS TRP  </t>
    </r>
    <r>
      <rPr>
        <b/>
        <sz val="12"/>
        <rFont val="Arial"/>
        <family val="2"/>
        <charset val="161"/>
      </rPr>
      <t>2’</t>
    </r>
    <r>
      <rPr>
        <b/>
        <sz val="10"/>
        <rFont val="Arial"/>
        <family val="2"/>
        <charset val="161"/>
      </rPr>
      <t>’</t>
    </r>
    <r>
      <rPr>
        <sz val="10"/>
        <rFont val="Arial"/>
        <family val="2"/>
        <charset val="161"/>
      </rPr>
      <t>, MID R160 με βαλβίδα αντεπίστροφης, φίλτρο σωληνωτού τύπου και 2 ρακόρ</t>
    </r>
  </si>
  <si>
    <t>ΦΙΛΤΡΟ ΕΙΣΑΓΩΓΗΣ 3/4 TBR/TRP 5473456Β</t>
  </si>
  <si>
    <t>ΦΙΛΤΡΟ ΕΙΣΑΓ. 1" STBR/DS TRP</t>
  </si>
  <si>
    <t>ΦΙΛΤΡΟ ΕΙΣΑΓΩΓΗΣ 1 1/4" STBR/DS TRP</t>
  </si>
  <si>
    <t>ΦΙΛΤΡΟ ΕΙΣΑΓΩΓΗΣ 1 1/2" STBR/DS TRP</t>
  </si>
  <si>
    <t>ΦΙΛΤΡΟ ΕΙΣΑΓΩΓΗΣ 2" STBR/DS TRP</t>
  </si>
  <si>
    <t>ΚΑΠΑΚΙ ΠΛΑΣΤΙΚΟ ΜΑΥΡΟ 1 1/2"-2" DS TRP</t>
  </si>
  <si>
    <t>ΚΑΠΑΚΙ ΠΛΑΣΤΙΚΟ ΜΑΥΡΟ 1/2"-1 1/4" DS TRP</t>
  </si>
  <si>
    <t>ΚΕΦΑΛΗ ΟΡΕΙΧ. 1/2"-1 1/4" STBR/DS TRP</t>
  </si>
  <si>
    <t>ΛΑΣΤΙΧΟ ΠΛΑΚΕ ΓΥΑΛΙΟΥ-ΚΟΝΤΕΡ 1/2- 2" DS TRP REF.7</t>
  </si>
  <si>
    <t>ΠΕΡΟΝΙ ΟΡΕΙΧ. ΚΑΠΑΚΙΟΥ STBR/DS TRP</t>
  </si>
  <si>
    <t>ΓΥΑΛΙΑ ΥΔΡΟΜΕΤΡΩΝ ΜΕ ΚΟΝΤΕΡ DS TRP 3/4"</t>
  </si>
  <si>
    <t>ΓΥΑΛΙΑ ΥΔΡΟΜΕΤΡΩΝ ΜΕ ΚΟΝΤΕΡ DS TRP 1"</t>
  </si>
  <si>
    <t>ΓΥΑΛΙΑ ΥΔΡΟΜΕΤΡΩΝ ΜΕ ΚΟΝΤΕΡ DS TRP 1 1/4"</t>
  </si>
  <si>
    <t>ΓΥΑΛΙΑ ΥΔΡΟΜΕΤΡΩΝ ΜΕ ΚΟΝΤΕΡ DS TRP 1 1/2"</t>
  </si>
  <si>
    <t>ΓΥΑΛΙΑ ΥΔΡΟΜΕΤΡΩΝ ΜΕ ΚΟΝΤΕΡ DS TRP 2"</t>
  </si>
  <si>
    <t>ΡΑΚΟΡ ΥΔΡΟΜΕΤΡΩΝ DS TRP  3/4" (ΖΕΥΓΟΣ)</t>
  </si>
  <si>
    <t>ΡΑΚΟΡ ΥΔΡΟΜΕΤΡΩΝ DS TRP  1" (ΖΕΥΓΟΣ)</t>
  </si>
  <si>
    <t>ΡΑΚΟΡ ΥΔΡΟΜΕΤΡΩΝ DS TRP  1 1/4" (ΖΕΥΓΟΣ)</t>
  </si>
  <si>
    <t>ΡΑΚΟΡ ΥΔΡΟΜΕΤΡΩΝ DS TRP  1 1/2" (ΖΕΥΓΟΣ)</t>
  </si>
  <si>
    <t>ΡΑΚΟΡ ΥΔΡΟΜΕΤΡΩΝ DS TRP  2" (ΖΕΥΓΟΣ)</t>
  </si>
  <si>
    <t>ΜΗΧΑΝΙΣΜΟΙ ΥΔΡΟΜΕΤΡΩΝ DS TRP  3/4"</t>
  </si>
  <si>
    <t>ΜΗΧΑΝΙΣΜΟΙ ΥΔΡΟΜΕΤΡΩΝ DS TRP  1"</t>
  </si>
  <si>
    <t>ΜΗΧΑΝΙΣΜΟΙ ΥΔΡΟΜΕΤΡΩΝ DS TRP  1 1/4"</t>
  </si>
  <si>
    <t>ΜΗΧΑΝΙΣΜΟΙ ΥΔΡΟΜΕΤΡΩΝ DS TRP  1 1/2"</t>
  </si>
  <si>
    <t>ΜΗΧΑΝΙΣΜΟΙ ΥΔΡΟΜΕΤΡΩΝ DS TRP  2"</t>
  </si>
  <si>
    <t>ΣΕΤ ΔΙΑΝΟΜΕΑ DS TRP 1/2"-3/4 (ΔΙΑΝ.,ΑΚΙΔΑ,ΚΟΥΤΙ,ΦΤΕΡ),ΛΕΥΚΟ</t>
  </si>
  <si>
    <t>ΣΕΤ ΔΙΑΝΟΜΕΑ DS TRP 1"(ΔΙΑΝ.ΑΚΙΔ.ΚΟΥΤΙ,ΦΤΕΡ.) ΚΙΤΡΙΝΟ</t>
  </si>
  <si>
    <t>ΣΕΤ ΔΙΑΝΟΜΕΑ DS TRP 1 1/4"(ΔΙΑΝ.ΑΚΙΔ.ΚΟΥΤΙ,ΦΤΕΡ,) ΠΡΑΣ</t>
  </si>
  <si>
    <t>ΣΕΤ ΔΙΑΝΟΜΕΑ DS TRP 1 1/2"(ΔΙΑΝ.ΑΚΙΔ.ΚΟΥΤΙ,ΦΤΕΡ,) ΛΕΥΚΟ</t>
  </si>
  <si>
    <t>ΜΕΤΑΤΡΟΠΕΑΣ 1 1/2"-2" DS TRP</t>
  </si>
  <si>
    <t>O-RING ΜΕΤΑΤΡΟΠΕΑ 1 1/2"-2" (ΕΞΩΤ.)</t>
  </si>
  <si>
    <t>ΦΙΛΤΡΟ 1 1/2"-2" TRP ΒΑΣΗΣ</t>
  </si>
  <si>
    <t>ΑΝΤΑΛΛΑΚΤΙΚΑ ΥΔΡΟΜΕΤΡΩΝ</t>
  </si>
  <si>
    <t>ΤΜΗΜΑ 4 -Ομάδα Α-Υδρόμετρα &amp; Ομάδα Β-Ανταλλακτικά Υδρόμετρων, Χανιά</t>
  </si>
  <si>
    <t>Δ30/2026- Προμήθεια υδραυλικών υλικών της Διεύθυνσης Διαχείρισης Συγκοινωνιακών και Υδραυλικών Έργων του ΟΑΚ ΑΕ"</t>
  </si>
  <si>
    <t>`</t>
  </si>
  <si>
    <t>τεμ</t>
  </si>
  <si>
    <t> τεμ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</si>
</sst>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&quot;€&quot;"/>
  </numFmts>
  <fonts count="2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9"/>
      <color indexed="8"/>
      <name val="Tahoma"/>
      <family val="2"/>
      <charset val="161"/>
    </font>
    <font>
      <b/>
      <sz val="10"/>
      <color indexed="8"/>
      <name val="Tahoma"/>
      <family val="2"/>
      <charset val="161"/>
    </font>
    <font>
      <b/>
      <sz val="11"/>
      <color indexed="8"/>
      <name val="Calibri"/>
      <family val="2"/>
      <charset val="161"/>
    </font>
    <font>
      <b/>
      <sz val="8"/>
      <color indexed="8"/>
      <name val="Tahoma"/>
      <family val="2"/>
      <charset val="161"/>
    </font>
    <font>
      <b/>
      <sz val="7"/>
      <color indexed="8"/>
      <name val="Tahoma"/>
      <family val="2"/>
    </font>
    <font>
      <sz val="9"/>
      <color indexed="8"/>
      <name val="Tahoma"/>
      <family val="2"/>
    </font>
    <font>
      <sz val="9"/>
      <color indexed="8"/>
      <name val="Tahoma"/>
      <family val="2"/>
      <charset val="161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  <charset val="161"/>
    </font>
    <font>
      <sz val="10"/>
      <color indexed="8"/>
      <name val="Tahoma"/>
      <family val="2"/>
      <charset val="161"/>
    </font>
    <font>
      <sz val="8"/>
      <color indexed="8"/>
      <name val="Calibri"/>
      <family val="2"/>
      <charset val="161"/>
    </font>
    <font>
      <b/>
      <sz val="8"/>
      <color indexed="8"/>
      <name val="Calibri"/>
      <family val="2"/>
      <charset val="161"/>
    </font>
    <font>
      <sz val="9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b/>
      <sz val="13"/>
      <name val="Arial"/>
      <family val="2"/>
      <charset val="161"/>
    </font>
    <font>
      <b/>
      <sz val="12"/>
      <name val="Arial"/>
      <family val="2"/>
      <charset val="161"/>
    </font>
    <font>
      <sz val="10"/>
      <name val="Calibri"/>
      <family val="2"/>
      <charset val="161"/>
      <scheme val="minor"/>
    </font>
    <font>
      <b/>
      <sz val="10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8" fillId="0" borderId="0"/>
    <xf numFmtId="43" fontId="18" fillId="0" borderId="0" applyFont="0" applyFill="0" applyBorder="0" applyAlignment="0" applyProtection="0"/>
  </cellStyleXfs>
  <cellXfs count="129">
    <xf numFmtId="0" fontId="0" fillId="0" borderId="0" xfId="0"/>
    <xf numFmtId="0" fontId="16" fillId="0" borderId="0" xfId="0" applyFont="1" applyProtection="1"/>
    <xf numFmtId="0" fontId="0" fillId="0" borderId="0" xfId="0" applyProtection="1"/>
    <xf numFmtId="0" fontId="2" fillId="2" borderId="6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/>
    </xf>
    <xf numFmtId="49" fontId="3" fillId="3" borderId="8" xfId="0" applyNumberFormat="1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horizontal="center" vertical="center"/>
    </xf>
    <xf numFmtId="0" fontId="3" fillId="4" borderId="6" xfId="0" applyFont="1" applyFill="1" applyBorder="1" applyAlignment="1" applyProtection="1">
      <alignment horizontal="center" vertical="center"/>
    </xf>
    <xf numFmtId="0" fontId="3" fillId="4" borderId="7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 wrapText="1"/>
    </xf>
    <xf numFmtId="0" fontId="5" fillId="2" borderId="25" xfId="0" applyFont="1" applyFill="1" applyBorder="1" applyAlignment="1" applyProtection="1">
      <alignment horizontal="center" vertical="center" wrapText="1"/>
    </xf>
    <xf numFmtId="49" fontId="5" fillId="2" borderId="11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4" fontId="2" fillId="3" borderId="14" xfId="0" applyNumberFormat="1" applyFont="1" applyFill="1" applyBorder="1" applyAlignment="1" applyProtection="1">
      <alignment horizontal="center" vertical="center" wrapText="1"/>
    </xf>
    <xf numFmtId="2" fontId="2" fillId="3" borderId="10" xfId="0" applyNumberFormat="1" applyFont="1" applyFill="1" applyBorder="1" applyAlignment="1" applyProtection="1">
      <alignment horizontal="center" vertical="center" wrapText="1"/>
    </xf>
    <xf numFmtId="2" fontId="2" fillId="3" borderId="8" xfId="0" applyNumberFormat="1" applyFont="1" applyFill="1" applyBorder="1" applyAlignment="1" applyProtection="1">
      <alignment horizontal="center" vertical="center" wrapText="1"/>
    </xf>
    <xf numFmtId="10" fontId="2" fillId="5" borderId="11" xfId="0" applyNumberFormat="1" applyFont="1" applyFill="1" applyBorder="1" applyAlignment="1" applyProtection="1">
      <alignment horizontal="center" vertical="center" wrapText="1"/>
    </xf>
    <xf numFmtId="2" fontId="2" fillId="4" borderId="9" xfId="0" applyNumberFormat="1" applyFont="1" applyFill="1" applyBorder="1" applyAlignment="1" applyProtection="1">
      <alignment horizontal="center" vertical="center" wrapText="1"/>
    </xf>
    <xf numFmtId="4" fontId="2" fillId="4" borderId="9" xfId="0" applyNumberFormat="1" applyFont="1" applyFill="1" applyBorder="1" applyAlignment="1" applyProtection="1">
      <alignment horizontal="center" vertical="center" wrapText="1"/>
    </xf>
    <xf numFmtId="2" fontId="2" fillId="6" borderId="12" xfId="0" applyNumberFormat="1" applyFont="1" applyFill="1" applyBorder="1" applyAlignment="1" applyProtection="1">
      <alignment horizontal="center" vertical="center" wrapText="1"/>
    </xf>
    <xf numFmtId="0" fontId="18" fillId="0" borderId="6" xfId="2" applyFont="1" applyBorder="1" applyAlignment="1" applyProtection="1">
      <alignment horizontal="center" vertical="center"/>
    </xf>
    <xf numFmtId="0" fontId="18" fillId="10" borderId="6" xfId="2" applyFont="1" applyFill="1" applyBorder="1" applyAlignment="1" applyProtection="1">
      <alignment vertical="center" wrapText="1"/>
    </xf>
    <xf numFmtId="0" fontId="24" fillId="10" borderId="6" xfId="2" applyFont="1" applyFill="1" applyBorder="1" applyAlignment="1" applyProtection="1">
      <alignment horizontal="center" vertical="center"/>
    </xf>
    <xf numFmtId="0" fontId="23" fillId="10" borderId="6" xfId="2" applyFont="1" applyFill="1" applyBorder="1" applyAlignment="1" applyProtection="1">
      <alignment horizontal="center" vertical="center"/>
    </xf>
    <xf numFmtId="164" fontId="19" fillId="0" borderId="6" xfId="3" applyNumberFormat="1" applyFont="1" applyBorder="1" applyAlignment="1" applyProtection="1">
      <alignment horizontal="center" vertical="center"/>
    </xf>
    <xf numFmtId="0" fontId="0" fillId="0" borderId="13" xfId="0" applyBorder="1" applyProtection="1"/>
    <xf numFmtId="4" fontId="0" fillId="0" borderId="13" xfId="0" applyNumberFormat="1" applyBorder="1" applyAlignment="1" applyProtection="1">
      <alignment horizontal="right"/>
    </xf>
    <xf numFmtId="4" fontId="0" fillId="0" borderId="13" xfId="0" applyNumberFormat="1" applyBorder="1" applyProtection="1"/>
    <xf numFmtId="0" fontId="0" fillId="0" borderId="6" xfId="0" applyBorder="1" applyProtection="1"/>
    <xf numFmtId="4" fontId="0" fillId="0" borderId="6" xfId="0" applyNumberFormat="1" applyBorder="1" applyAlignment="1" applyProtection="1">
      <alignment horizontal="right"/>
    </xf>
    <xf numFmtId="0" fontId="18" fillId="0" borderId="8" xfId="2" applyFont="1" applyBorder="1" applyAlignment="1" applyProtection="1">
      <alignment horizontal="center" vertical="center"/>
    </xf>
    <xf numFmtId="0" fontId="0" fillId="0" borderId="8" xfId="0" applyBorder="1" applyProtection="1"/>
    <xf numFmtId="4" fontId="0" fillId="0" borderId="8" xfId="0" applyNumberFormat="1" applyBorder="1" applyAlignment="1" applyProtection="1">
      <alignment horizontal="right"/>
    </xf>
    <xf numFmtId="0" fontId="22" fillId="0" borderId="6" xfId="2" applyFont="1" applyBorder="1" applyProtection="1"/>
    <xf numFmtId="0" fontId="22" fillId="0" borderId="6" xfId="2" applyFont="1" applyBorder="1" applyAlignment="1" applyProtection="1">
      <alignment horizontal="center" vertical="center"/>
    </xf>
    <xf numFmtId="164" fontId="18" fillId="0" borderId="6" xfId="0" applyNumberFormat="1" applyFont="1" applyBorder="1" applyAlignment="1" applyProtection="1">
      <alignment horizontal="right" vertical="center"/>
    </xf>
    <xf numFmtId="164" fontId="19" fillId="0" borderId="6" xfId="0" applyNumberFormat="1" applyFont="1" applyBorder="1" applyAlignment="1" applyProtection="1">
      <alignment horizontal="center" vertical="center"/>
    </xf>
    <xf numFmtId="0" fontId="22" fillId="0" borderId="6" xfId="0" applyFont="1" applyBorder="1" applyProtection="1"/>
    <xf numFmtId="0" fontId="22" fillId="0" borderId="6" xfId="0" applyFont="1" applyBorder="1" applyAlignment="1" applyProtection="1">
      <alignment horizontal="center" vertical="center"/>
    </xf>
    <xf numFmtId="0" fontId="18" fillId="0" borderId="6" xfId="0" applyFont="1" applyBorder="1" applyAlignment="1" applyProtection="1">
      <alignment horizontal="center" vertical="center"/>
    </xf>
    <xf numFmtId="0" fontId="22" fillId="7" borderId="6" xfId="0" applyFont="1" applyFill="1" applyBorder="1" applyProtection="1"/>
    <xf numFmtId="0" fontId="8" fillId="0" borderId="0" xfId="0" applyFont="1" applyAlignment="1" applyProtection="1">
      <alignment horizontal="center" vertical="center" wrapText="1"/>
    </xf>
    <xf numFmtId="0" fontId="18" fillId="0" borderId="0" xfId="2" applyFont="1" applyBorder="1" applyAlignment="1" applyProtection="1">
      <alignment horizontal="center" vertical="center"/>
    </xf>
    <xf numFmtId="49" fontId="8" fillId="0" borderId="0" xfId="0" applyNumberFormat="1" applyFont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7" borderId="20" xfId="0" applyFill="1" applyBorder="1" applyAlignment="1" applyProtection="1">
      <alignment horizontal="center"/>
    </xf>
    <xf numFmtId="9" fontId="0" fillId="0" borderId="0" xfId="0" applyNumberFormat="1" applyProtection="1"/>
    <xf numFmtId="4" fontId="0" fillId="0" borderId="0" xfId="0" applyNumberFormat="1" applyProtection="1"/>
    <xf numFmtId="10" fontId="0" fillId="0" borderId="0" xfId="0" applyNumberForma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</xf>
    <xf numFmtId="4" fontId="2" fillId="0" borderId="0" xfId="0" applyNumberFormat="1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4" fontId="4" fillId="8" borderId="29" xfId="0" applyNumberFormat="1" applyFont="1" applyFill="1" applyBorder="1" applyAlignment="1" applyProtection="1">
      <alignment horizontal="center" vertical="center"/>
    </xf>
    <xf numFmtId="4" fontId="4" fillId="9" borderId="22" xfId="0" applyNumberFormat="1" applyFont="1" applyFill="1" applyBorder="1" applyAlignment="1" applyProtection="1">
      <alignment horizontal="center" vertical="center"/>
    </xf>
    <xf numFmtId="4" fontId="4" fillId="0" borderId="15" xfId="0" applyNumberFormat="1" applyFont="1" applyBorder="1" applyAlignment="1" applyProtection="1">
      <alignment horizontal="center" vertical="center"/>
    </xf>
    <xf numFmtId="4" fontId="10" fillId="4" borderId="16" xfId="0" applyNumberFormat="1" applyFont="1" applyFill="1" applyBorder="1" applyAlignment="1" applyProtection="1">
      <alignment horizontal="center" vertical="center" wrapText="1"/>
    </xf>
    <xf numFmtId="4" fontId="10" fillId="4" borderId="17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0" fillId="0" borderId="0" xfId="0" applyAlignment="1" applyProtection="1">
      <alignment horizontal="center"/>
    </xf>
    <xf numFmtId="10" fontId="11" fillId="0" borderId="0" xfId="0" applyNumberFormat="1" applyFont="1" applyAlignment="1" applyProtection="1">
      <alignment horizontal="center"/>
    </xf>
    <xf numFmtId="2" fontId="12" fillId="0" borderId="0" xfId="0" applyNumberFormat="1" applyFont="1" applyAlignment="1" applyProtection="1">
      <alignment horizontal="center"/>
    </xf>
    <xf numFmtId="4" fontId="12" fillId="0" borderId="0" xfId="0" applyNumberFormat="1" applyFont="1" applyAlignment="1" applyProtection="1">
      <alignment horizontal="center"/>
    </xf>
    <xf numFmtId="4" fontId="12" fillId="0" borderId="0" xfId="0" applyNumberFormat="1" applyFont="1" applyAlignment="1" applyProtection="1">
      <alignment horizontal="center" vertical="center"/>
    </xf>
    <xf numFmtId="2" fontId="11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4" fontId="13" fillId="0" borderId="0" xfId="0" applyNumberFormat="1" applyFont="1" applyAlignment="1" applyProtection="1">
      <alignment horizontal="center" vertical="center" wrapText="1"/>
    </xf>
    <xf numFmtId="2" fontId="14" fillId="0" borderId="0" xfId="0" applyNumberFormat="1" applyFont="1" applyAlignment="1" applyProtection="1">
      <alignment horizontal="center" vertical="center" wrapText="1"/>
    </xf>
    <xf numFmtId="4" fontId="0" fillId="0" borderId="20" xfId="0" applyNumberFormat="1" applyBorder="1" applyAlignment="1" applyProtection="1">
      <alignment horizontal="center"/>
    </xf>
    <xf numFmtId="2" fontId="4" fillId="0" borderId="0" xfId="0" applyNumberFormat="1" applyFont="1" applyAlignment="1" applyProtection="1">
      <alignment horizontal="center"/>
    </xf>
    <xf numFmtId="4" fontId="2" fillId="3" borderId="6" xfId="0" applyNumberFormat="1" applyFont="1" applyFill="1" applyBorder="1" applyAlignment="1" applyProtection="1">
      <alignment horizontal="center" vertical="center"/>
    </xf>
    <xf numFmtId="4" fontId="0" fillId="9" borderId="0" xfId="0" applyNumberFormat="1" applyFill="1" applyAlignment="1" applyProtection="1">
      <alignment horizontal="center"/>
    </xf>
    <xf numFmtId="4" fontId="4" fillId="0" borderId="18" xfId="0" applyNumberFormat="1" applyFont="1" applyBorder="1" applyAlignment="1" applyProtection="1">
      <alignment horizontal="center"/>
    </xf>
    <xf numFmtId="4" fontId="4" fillId="0" borderId="0" xfId="0" applyNumberFormat="1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/>
    </xf>
    <xf numFmtId="4" fontId="4" fillId="0" borderId="20" xfId="0" applyNumberFormat="1" applyFont="1" applyBorder="1" applyAlignment="1" applyProtection="1">
      <alignment horizontal="center"/>
    </xf>
    <xf numFmtId="4" fontId="4" fillId="3" borderId="6" xfId="0" applyNumberFormat="1" applyFont="1" applyFill="1" applyBorder="1" applyAlignment="1" applyProtection="1">
      <alignment horizontal="center" vertical="center"/>
    </xf>
    <xf numFmtId="4" fontId="4" fillId="0" borderId="19" xfId="0" applyNumberFormat="1" applyFont="1" applyBorder="1" applyAlignment="1" applyProtection="1">
      <alignment horizontal="center"/>
    </xf>
    <xf numFmtId="4" fontId="11" fillId="0" borderId="0" xfId="0" applyNumberFormat="1" applyFont="1" applyAlignment="1" applyProtection="1">
      <alignment horizontal="center"/>
    </xf>
    <xf numFmtId="10" fontId="0" fillId="0" borderId="13" xfId="0" applyNumberFormat="1" applyBorder="1" applyProtection="1">
      <protection locked="0"/>
    </xf>
    <xf numFmtId="0" fontId="2" fillId="0" borderId="8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0" fontId="16" fillId="0" borderId="30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0" fillId="0" borderId="30" xfId="0" applyBorder="1" applyAlignment="1" applyProtection="1">
      <alignment horizontal="center" vertical="center" wrapText="1"/>
    </xf>
    <xf numFmtId="4" fontId="16" fillId="0" borderId="8" xfId="0" applyNumberFormat="1" applyFont="1" applyBorder="1" applyAlignment="1" applyProtection="1">
      <alignment horizontal="center" vertical="center" wrapText="1"/>
    </xf>
    <xf numFmtId="4" fontId="0" fillId="0" borderId="8" xfId="0" applyNumberFormat="1" applyBorder="1" applyAlignment="1" applyProtection="1">
      <alignment horizontal="center" vertical="center" wrapText="1"/>
    </xf>
    <xf numFmtId="10" fontId="0" fillId="0" borderId="8" xfId="0" applyNumberFormat="1" applyBorder="1" applyAlignment="1" applyProtection="1">
      <alignment horizontal="center" vertical="center" wrapText="1"/>
    </xf>
    <xf numFmtId="10" fontId="0" fillId="0" borderId="9" xfId="0" applyNumberFormat="1" applyBorder="1" applyAlignment="1" applyProtection="1">
      <alignment horizontal="center" vertical="center" wrapText="1"/>
    </xf>
    <xf numFmtId="10" fontId="0" fillId="0" borderId="30" xfId="0" applyNumberFormat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2" fontId="2" fillId="3" borderId="24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 wrapText="1"/>
    </xf>
    <xf numFmtId="0" fontId="2" fillId="0" borderId="27" xfId="0" applyFont="1" applyBorder="1" applyAlignment="1" applyProtection="1">
      <alignment horizontal="center" vertical="center" wrapText="1"/>
    </xf>
    <xf numFmtId="0" fontId="8" fillId="0" borderId="28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4" fontId="16" fillId="0" borderId="3" xfId="0" applyNumberFormat="1" applyFont="1" applyBorder="1" applyAlignment="1" applyProtection="1">
      <alignment horizontal="center" vertical="center"/>
    </xf>
    <xf numFmtId="0" fontId="16" fillId="0" borderId="9" xfId="0" applyFont="1" applyBorder="1" applyAlignment="1" applyProtection="1">
      <alignment horizontal="center" vertical="center"/>
    </xf>
    <xf numFmtId="4" fontId="0" fillId="0" borderId="13" xfId="0" applyNumberFormat="1" applyBorder="1" applyAlignment="1" applyProtection="1">
      <alignment horizontal="center" vertical="center"/>
    </xf>
    <xf numFmtId="4" fontId="0" fillId="0" borderId="6" xfId="0" applyNumberFormat="1" applyBorder="1" applyAlignment="1" applyProtection="1">
      <alignment horizontal="center" vertical="center"/>
    </xf>
    <xf numFmtId="4" fontId="0" fillId="0" borderId="8" xfId="0" applyNumberFormat="1" applyBorder="1" applyAlignment="1" applyProtection="1">
      <alignment horizontal="center" vertical="center"/>
    </xf>
    <xf numFmtId="10" fontId="0" fillId="0" borderId="21" xfId="0" applyNumberFormat="1" applyBorder="1" applyAlignment="1" applyProtection="1">
      <alignment horizontal="center" vertical="center"/>
    </xf>
    <xf numFmtId="10" fontId="0" fillId="0" borderId="7" xfId="0" applyNumberFormat="1" applyBorder="1" applyAlignment="1" applyProtection="1">
      <alignment horizontal="center" vertical="center"/>
    </xf>
    <xf numFmtId="10" fontId="0" fillId="0" borderId="10" xfId="0" applyNumberFormat="1" applyBorder="1" applyAlignment="1" applyProtection="1">
      <alignment horizontal="center" vertical="center"/>
    </xf>
    <xf numFmtId="2" fontId="4" fillId="4" borderId="0" xfId="0" applyNumberFormat="1" applyFont="1" applyFill="1" applyAlignment="1" applyProtection="1">
      <alignment horizontal="center"/>
    </xf>
    <xf numFmtId="0" fontId="0" fillId="0" borderId="20" xfId="0" applyBorder="1" applyAlignment="1" applyProtection="1">
      <alignment horizontal="center"/>
    </xf>
    <xf numFmtId="10" fontId="11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/>
    </xf>
    <xf numFmtId="2" fontId="2" fillId="4" borderId="0" xfId="0" applyNumberFormat="1" applyFont="1" applyFill="1" applyAlignment="1" applyProtection="1">
      <alignment horizontal="center"/>
    </xf>
    <xf numFmtId="0" fontId="3" fillId="8" borderId="0" xfId="0" applyNumberFormat="1" applyFont="1" applyFill="1" applyBorder="1" applyAlignment="1" applyProtection="1">
      <alignment horizontal="center"/>
    </xf>
    <xf numFmtId="0" fontId="3" fillId="4" borderId="0" xfId="0" applyNumberFormat="1" applyFont="1" applyFill="1" applyBorder="1" applyAlignment="1" applyProtection="1">
      <alignment horizontal="center"/>
    </xf>
    <xf numFmtId="0" fontId="3" fillId="4" borderId="20" xfId="0" applyNumberFormat="1" applyFont="1" applyFill="1" applyBorder="1" applyAlignment="1" applyProtection="1">
      <alignment horizontal="center"/>
    </xf>
    <xf numFmtId="2" fontId="5" fillId="4" borderId="0" xfId="0" applyNumberFormat="1" applyFont="1" applyFill="1" applyBorder="1" applyAlignment="1" applyProtection="1">
      <alignment horizontal="center"/>
    </xf>
    <xf numFmtId="2" fontId="5" fillId="4" borderId="20" xfId="0" applyNumberFormat="1" applyFont="1" applyFill="1" applyBorder="1" applyAlignment="1" applyProtection="1">
      <alignment horizontal="center"/>
    </xf>
    <xf numFmtId="2" fontId="5" fillId="8" borderId="0" xfId="0" applyNumberFormat="1" applyFont="1" applyFill="1" applyBorder="1" applyAlignment="1" applyProtection="1">
      <alignment horizontal="center"/>
    </xf>
  </cellXfs>
  <cellStyles count="4">
    <cellStyle name="Βασικό_Εκτύπωση" xfId="1"/>
    <cellStyle name="Κανονικό" xfId="0" builtinId="0"/>
    <cellStyle name="Κανονικό 2" xfId="2"/>
    <cellStyle name="Κόμμα 2" xfId="3"/>
  </cellStyles>
  <dxfs count="3"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59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19" style="2" customWidth="1"/>
    <col min="2" max="2" width="8" style="2" bestFit="1" customWidth="1"/>
    <col min="3" max="3" width="7" style="2" bestFit="1" customWidth="1"/>
    <col min="4" max="4" width="47.5703125" style="2" bestFit="1" customWidth="1"/>
    <col min="5" max="5" width="11.85546875" style="2" customWidth="1"/>
    <col min="6" max="6" width="23.28515625" style="2" bestFit="1" customWidth="1"/>
    <col min="7" max="7" width="21.140625" style="2" customWidth="1"/>
    <col min="8" max="8" width="12.85546875" style="2" customWidth="1"/>
    <col min="9" max="9" width="13" style="2" customWidth="1"/>
    <col min="10" max="10" width="20" style="2" customWidth="1"/>
    <col min="11" max="11" width="15.7109375" style="2" customWidth="1"/>
    <col min="12" max="12" width="14.85546875" style="2" customWidth="1"/>
    <col min="13" max="13" width="13.28515625" style="2" customWidth="1"/>
    <col min="14" max="14" width="13.7109375" style="2" customWidth="1"/>
    <col min="15" max="15" width="15.42578125" style="2" customWidth="1"/>
    <col min="16" max="16" width="9.140625" style="2" customWidth="1"/>
    <col min="17" max="16384" width="9.140625" style="2"/>
  </cols>
  <sheetData>
    <row r="3" spans="1:15" x14ac:dyDescent="0.25">
      <c r="A3" s="1" t="s">
        <v>65</v>
      </c>
    </row>
    <row r="4" spans="1:15" x14ac:dyDescent="0.25">
      <c r="A4" s="1" t="s">
        <v>22</v>
      </c>
    </row>
    <row r="5" spans="1:15" x14ac:dyDescent="0.25">
      <c r="A5" s="1" t="s">
        <v>64</v>
      </c>
    </row>
    <row r="6" spans="1:15" ht="15.75" thickBot="1" x14ac:dyDescent="0.3"/>
    <row r="7" spans="1:15" x14ac:dyDescent="0.25">
      <c r="A7" s="98" t="s">
        <v>66</v>
      </c>
      <c r="B7" s="98"/>
      <c r="C7" s="98"/>
      <c r="D7" s="98"/>
      <c r="E7" s="98"/>
      <c r="F7" s="98"/>
      <c r="G7" s="99" t="s">
        <v>0</v>
      </c>
      <c r="H7" s="100"/>
      <c r="I7" s="100"/>
      <c r="J7" s="101" t="s">
        <v>1</v>
      </c>
      <c r="K7" s="102"/>
      <c r="L7" s="103"/>
      <c r="M7" s="103"/>
      <c r="N7" s="103"/>
      <c r="O7" s="104"/>
    </row>
    <row r="8" spans="1:15" x14ac:dyDescent="0.25">
      <c r="A8" s="3">
        <v>1</v>
      </c>
      <c r="B8" s="3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 t="s">
        <v>2</v>
      </c>
      <c r="K8" s="8" t="s">
        <v>3</v>
      </c>
      <c r="L8" s="9">
        <v>11</v>
      </c>
      <c r="M8" s="9">
        <v>12</v>
      </c>
      <c r="N8" s="9">
        <v>13</v>
      </c>
      <c r="O8" s="10">
        <v>14</v>
      </c>
    </row>
    <row r="9" spans="1:15" ht="63.75" customHeight="1" thickBot="1" x14ac:dyDescent="0.3">
      <c r="A9" s="11" t="s">
        <v>4</v>
      </c>
      <c r="B9" s="12" t="s">
        <v>5</v>
      </c>
      <c r="C9" s="13" t="s">
        <v>6</v>
      </c>
      <c r="D9" s="14" t="s">
        <v>23</v>
      </c>
      <c r="E9" s="15" t="s">
        <v>7</v>
      </c>
      <c r="F9" s="16" t="s">
        <v>24</v>
      </c>
      <c r="G9" s="17" t="s">
        <v>8</v>
      </c>
      <c r="H9" s="18" t="s">
        <v>9</v>
      </c>
      <c r="I9" s="19" t="s">
        <v>10</v>
      </c>
      <c r="J9" s="20" t="s">
        <v>11</v>
      </c>
      <c r="K9" s="20" t="s">
        <v>12</v>
      </c>
      <c r="L9" s="21" t="s">
        <v>13</v>
      </c>
      <c r="M9" s="22" t="s">
        <v>14</v>
      </c>
      <c r="N9" s="22" t="s">
        <v>15</v>
      </c>
      <c r="O9" s="23" t="s">
        <v>16</v>
      </c>
    </row>
    <row r="10" spans="1:15" ht="50.25" customHeight="1" thickBot="1" x14ac:dyDescent="0.3">
      <c r="A10" s="105" t="s">
        <v>25</v>
      </c>
      <c r="B10" s="107">
        <v>1</v>
      </c>
      <c r="C10" s="24">
        <v>1</v>
      </c>
      <c r="D10" s="25" t="s">
        <v>26</v>
      </c>
      <c r="E10" s="26" t="s">
        <v>68</v>
      </c>
      <c r="F10" s="27">
        <v>10</v>
      </c>
      <c r="G10" s="28">
        <v>41</v>
      </c>
      <c r="H10" s="28">
        <f t="shared" ref="H10:H15" si="0">F10*G10</f>
        <v>410</v>
      </c>
      <c r="I10" s="110">
        <f>SUM(H10:H14)</f>
        <v>25020</v>
      </c>
      <c r="J10" s="86"/>
      <c r="K10" s="29" t="str">
        <f>IF(ISBLANK(J10),"",IF(AND(J10&gt;=0%,J10&lt;=70%),ROUND(J10,4),"ΜΗ ΑΠΟΔΕΚΤΟ"))</f>
        <v/>
      </c>
      <c r="L10" s="30" t="str">
        <f>IF(ISBLANK(J10),"",G10-K10*G10)</f>
        <v/>
      </c>
      <c r="M10" s="31" t="e">
        <f t="shared" ref="M10:M46" si="1">F10*L10</f>
        <v>#VALUE!</v>
      </c>
      <c r="N10" s="112" t="e">
        <f>SUM(M10:M14)</f>
        <v>#VALUE!</v>
      </c>
      <c r="O10" s="115" t="e">
        <f>(I10-N10)/I10</f>
        <v>#VALUE!</v>
      </c>
    </row>
    <row r="11" spans="1:15" ht="48.75" customHeight="1" thickBot="1" x14ac:dyDescent="0.3">
      <c r="A11" s="106"/>
      <c r="B11" s="108"/>
      <c r="C11" s="24">
        <v>2</v>
      </c>
      <c r="D11" s="25" t="s">
        <v>27</v>
      </c>
      <c r="E11" s="26" t="s">
        <v>68</v>
      </c>
      <c r="F11" s="27">
        <v>150</v>
      </c>
      <c r="G11" s="28">
        <v>62</v>
      </c>
      <c r="H11" s="28">
        <f t="shared" si="0"/>
        <v>9300</v>
      </c>
      <c r="I11" s="111"/>
      <c r="J11" s="86"/>
      <c r="K11" s="32" t="str">
        <f t="shared" ref="K11:K46" si="2">IF(ISBLANK(J11),"",IF(AND(J11&gt;=0%,J11&lt;=70%),ROUND(J11,4),"ΜΗ ΑΠΟΔΕΚΤΟ"))</f>
        <v/>
      </c>
      <c r="L11" s="33" t="str">
        <f t="shared" ref="L11:L46" si="3">IF(ISBLANK(J11),"",G11-K11*G11)</f>
        <v/>
      </c>
      <c r="M11" s="31" t="e">
        <f t="shared" si="1"/>
        <v>#VALUE!</v>
      </c>
      <c r="N11" s="113"/>
      <c r="O11" s="116"/>
    </row>
    <row r="12" spans="1:15" ht="54.75" customHeight="1" thickBot="1" x14ac:dyDescent="0.3">
      <c r="A12" s="106"/>
      <c r="B12" s="108"/>
      <c r="C12" s="24">
        <v>3</v>
      </c>
      <c r="D12" s="25" t="s">
        <v>28</v>
      </c>
      <c r="E12" s="26" t="s">
        <v>68</v>
      </c>
      <c r="F12" s="27">
        <v>50</v>
      </c>
      <c r="G12" s="28">
        <v>71</v>
      </c>
      <c r="H12" s="28">
        <f t="shared" si="0"/>
        <v>3550</v>
      </c>
      <c r="I12" s="111"/>
      <c r="J12" s="86"/>
      <c r="K12" s="32" t="str">
        <f t="shared" si="2"/>
        <v/>
      </c>
      <c r="L12" s="33" t="str">
        <f t="shared" si="3"/>
        <v/>
      </c>
      <c r="M12" s="31" t="e">
        <f t="shared" si="1"/>
        <v>#VALUE!</v>
      </c>
      <c r="N12" s="113"/>
      <c r="O12" s="116"/>
    </row>
    <row r="13" spans="1:15" ht="48" customHeight="1" thickBot="1" x14ac:dyDescent="0.3">
      <c r="A13" s="106"/>
      <c r="B13" s="108"/>
      <c r="C13" s="24">
        <v>4</v>
      </c>
      <c r="D13" s="25" t="s">
        <v>29</v>
      </c>
      <c r="E13" s="26" t="s">
        <v>68</v>
      </c>
      <c r="F13" s="27">
        <v>30</v>
      </c>
      <c r="G13" s="28">
        <v>120</v>
      </c>
      <c r="H13" s="28">
        <f t="shared" si="0"/>
        <v>3600</v>
      </c>
      <c r="I13" s="111"/>
      <c r="J13" s="86"/>
      <c r="K13" s="32" t="str">
        <f t="shared" si="2"/>
        <v/>
      </c>
      <c r="L13" s="33" t="str">
        <f t="shared" si="3"/>
        <v/>
      </c>
      <c r="M13" s="31" t="e">
        <f t="shared" si="1"/>
        <v>#VALUE!</v>
      </c>
      <c r="N13" s="113"/>
      <c r="O13" s="116"/>
    </row>
    <row r="14" spans="1:15" ht="52.5" customHeight="1" thickBot="1" x14ac:dyDescent="0.3">
      <c r="A14" s="106"/>
      <c r="B14" s="109"/>
      <c r="C14" s="34">
        <v>5</v>
      </c>
      <c r="D14" s="25" t="s">
        <v>30</v>
      </c>
      <c r="E14" s="26" t="s">
        <v>68</v>
      </c>
      <c r="F14" s="27">
        <v>48</v>
      </c>
      <c r="G14" s="28">
        <v>170</v>
      </c>
      <c r="H14" s="28">
        <f t="shared" si="0"/>
        <v>8160</v>
      </c>
      <c r="I14" s="111"/>
      <c r="J14" s="86"/>
      <c r="K14" s="35" t="str">
        <f>IF(ISBLANK(J14),"",IF(AND(J14&gt;=0%,J14&lt;=70%),ROUND(J14,4),"ΜΗ ΑΠΟΔΕΚΤΟ"))</f>
        <v/>
      </c>
      <c r="L14" s="36" t="str">
        <f>IF(ISBLANK(J14),"",G14-K14*G14)</f>
        <v/>
      </c>
      <c r="M14" s="31" t="e">
        <f t="shared" si="1"/>
        <v>#VALUE!</v>
      </c>
      <c r="N14" s="114"/>
      <c r="O14" s="117"/>
    </row>
    <row r="15" spans="1:15" ht="52.5" customHeight="1" thickBot="1" x14ac:dyDescent="0.3">
      <c r="A15" s="87" t="s">
        <v>63</v>
      </c>
      <c r="B15" s="90">
        <v>2</v>
      </c>
      <c r="C15" s="24">
        <v>6</v>
      </c>
      <c r="D15" s="37" t="s">
        <v>31</v>
      </c>
      <c r="E15" s="38" t="s">
        <v>67</v>
      </c>
      <c r="F15" s="24">
        <v>5</v>
      </c>
      <c r="G15" s="39">
        <v>0.4</v>
      </c>
      <c r="H15" s="40">
        <f t="shared" si="0"/>
        <v>2</v>
      </c>
      <c r="I15" s="93">
        <f>SUM(H15:H46)</f>
        <v>4000</v>
      </c>
      <c r="J15" s="86"/>
      <c r="K15" s="32" t="str">
        <f t="shared" si="2"/>
        <v/>
      </c>
      <c r="L15" s="36" t="str">
        <f t="shared" si="3"/>
        <v/>
      </c>
      <c r="M15" s="31" t="e">
        <f t="shared" si="1"/>
        <v>#VALUE!</v>
      </c>
      <c r="N15" s="94" t="e">
        <f>SUM(M15:M46)</f>
        <v>#VALUE!</v>
      </c>
      <c r="O15" s="95" t="e">
        <f>(I15-N15)/I15</f>
        <v>#VALUE!</v>
      </c>
    </row>
    <row r="16" spans="1:15" ht="52.5" customHeight="1" thickBot="1" x14ac:dyDescent="0.3">
      <c r="A16" s="88"/>
      <c r="B16" s="91"/>
      <c r="C16" s="24">
        <v>7</v>
      </c>
      <c r="D16" s="37" t="s">
        <v>32</v>
      </c>
      <c r="E16" s="38" t="s">
        <v>67</v>
      </c>
      <c r="F16" s="24">
        <v>5</v>
      </c>
      <c r="G16" s="39">
        <v>1.3</v>
      </c>
      <c r="H16" s="40">
        <f t="shared" ref="H16:H46" si="4">F16*G16</f>
        <v>6.5</v>
      </c>
      <c r="I16" s="88"/>
      <c r="J16" s="86"/>
      <c r="K16" s="32" t="str">
        <f t="shared" si="2"/>
        <v/>
      </c>
      <c r="L16" s="36" t="str">
        <f t="shared" si="3"/>
        <v/>
      </c>
      <c r="M16" s="31" t="e">
        <f t="shared" si="1"/>
        <v>#VALUE!</v>
      </c>
      <c r="N16" s="91"/>
      <c r="O16" s="96"/>
    </row>
    <row r="17" spans="1:15" ht="52.5" customHeight="1" thickBot="1" x14ac:dyDescent="0.3">
      <c r="A17" s="88"/>
      <c r="B17" s="91"/>
      <c r="C17" s="24">
        <v>8</v>
      </c>
      <c r="D17" s="41" t="s">
        <v>33</v>
      </c>
      <c r="E17" s="42" t="s">
        <v>67</v>
      </c>
      <c r="F17" s="24">
        <v>5</v>
      </c>
      <c r="G17" s="39">
        <v>1.42</v>
      </c>
      <c r="H17" s="40">
        <f t="shared" si="4"/>
        <v>7.1</v>
      </c>
      <c r="I17" s="88"/>
      <c r="J17" s="86"/>
      <c r="K17" s="32" t="str">
        <f t="shared" si="2"/>
        <v/>
      </c>
      <c r="L17" s="36" t="str">
        <f t="shared" si="3"/>
        <v/>
      </c>
      <c r="M17" s="31" t="e">
        <f t="shared" si="1"/>
        <v>#VALUE!</v>
      </c>
      <c r="N17" s="91"/>
      <c r="O17" s="96"/>
    </row>
    <row r="18" spans="1:15" ht="52.5" customHeight="1" thickBot="1" x14ac:dyDescent="0.3">
      <c r="A18" s="88"/>
      <c r="B18" s="91"/>
      <c r="C18" s="24">
        <v>9</v>
      </c>
      <c r="D18" s="41" t="s">
        <v>34</v>
      </c>
      <c r="E18" s="42" t="s">
        <v>67</v>
      </c>
      <c r="F18" s="24">
        <v>5</v>
      </c>
      <c r="G18" s="39">
        <v>1.52</v>
      </c>
      <c r="H18" s="40">
        <f t="shared" si="4"/>
        <v>7.6</v>
      </c>
      <c r="I18" s="88"/>
      <c r="J18" s="86"/>
      <c r="K18" s="32" t="str">
        <f t="shared" si="2"/>
        <v/>
      </c>
      <c r="L18" s="36" t="str">
        <f t="shared" si="3"/>
        <v/>
      </c>
      <c r="M18" s="31" t="e">
        <f t="shared" si="1"/>
        <v>#VALUE!</v>
      </c>
      <c r="N18" s="91"/>
      <c r="O18" s="96"/>
    </row>
    <row r="19" spans="1:15" ht="52.5" customHeight="1" thickBot="1" x14ac:dyDescent="0.3">
      <c r="A19" s="88"/>
      <c r="B19" s="91"/>
      <c r="C19" s="24">
        <v>10</v>
      </c>
      <c r="D19" s="41" t="s">
        <v>35</v>
      </c>
      <c r="E19" s="42" t="s">
        <v>67</v>
      </c>
      <c r="F19" s="24">
        <v>5</v>
      </c>
      <c r="G19" s="39">
        <v>1.63</v>
      </c>
      <c r="H19" s="40">
        <f t="shared" si="4"/>
        <v>8.1499999999999986</v>
      </c>
      <c r="I19" s="88"/>
      <c r="J19" s="86"/>
      <c r="K19" s="32" t="str">
        <f t="shared" si="2"/>
        <v/>
      </c>
      <c r="L19" s="36" t="str">
        <f t="shared" si="3"/>
        <v/>
      </c>
      <c r="M19" s="31" t="e">
        <f t="shared" si="1"/>
        <v>#VALUE!</v>
      </c>
      <c r="N19" s="91"/>
      <c r="O19" s="96"/>
    </row>
    <row r="20" spans="1:15" ht="52.5" customHeight="1" thickBot="1" x14ac:dyDescent="0.3">
      <c r="A20" s="88"/>
      <c r="B20" s="91"/>
      <c r="C20" s="24">
        <v>11</v>
      </c>
      <c r="D20" s="41" t="s">
        <v>36</v>
      </c>
      <c r="E20" s="42" t="s">
        <v>67</v>
      </c>
      <c r="F20" s="24">
        <v>10</v>
      </c>
      <c r="G20" s="39">
        <v>0.65</v>
      </c>
      <c r="H20" s="40">
        <f t="shared" si="4"/>
        <v>6.5</v>
      </c>
      <c r="I20" s="88"/>
      <c r="J20" s="86"/>
      <c r="K20" s="32" t="str">
        <f t="shared" si="2"/>
        <v/>
      </c>
      <c r="L20" s="36" t="str">
        <f t="shared" si="3"/>
        <v/>
      </c>
      <c r="M20" s="31" t="e">
        <f t="shared" si="1"/>
        <v>#VALUE!</v>
      </c>
      <c r="N20" s="91"/>
      <c r="O20" s="96"/>
    </row>
    <row r="21" spans="1:15" ht="52.5" customHeight="1" thickBot="1" x14ac:dyDescent="0.3">
      <c r="A21" s="88"/>
      <c r="B21" s="91"/>
      <c r="C21" s="24">
        <v>12</v>
      </c>
      <c r="D21" s="41" t="s">
        <v>37</v>
      </c>
      <c r="E21" s="42" t="s">
        <v>67</v>
      </c>
      <c r="F21" s="24">
        <v>10</v>
      </c>
      <c r="G21" s="39">
        <v>0.64</v>
      </c>
      <c r="H21" s="40">
        <f t="shared" si="4"/>
        <v>6.4</v>
      </c>
      <c r="I21" s="88"/>
      <c r="J21" s="86"/>
      <c r="K21" s="32" t="str">
        <f t="shared" si="2"/>
        <v/>
      </c>
      <c r="L21" s="36" t="str">
        <f t="shared" si="3"/>
        <v/>
      </c>
      <c r="M21" s="31" t="e">
        <f t="shared" si="1"/>
        <v>#VALUE!</v>
      </c>
      <c r="N21" s="91"/>
      <c r="O21" s="96"/>
    </row>
    <row r="22" spans="1:15" ht="52.5" customHeight="1" thickBot="1" x14ac:dyDescent="0.3">
      <c r="A22" s="88"/>
      <c r="B22" s="91"/>
      <c r="C22" s="24">
        <v>13</v>
      </c>
      <c r="D22" s="41" t="s">
        <v>38</v>
      </c>
      <c r="E22" s="42" t="s">
        <v>67</v>
      </c>
      <c r="F22" s="24">
        <v>5</v>
      </c>
      <c r="G22" s="39">
        <v>6.9</v>
      </c>
      <c r="H22" s="40">
        <f t="shared" si="4"/>
        <v>34.5</v>
      </c>
      <c r="I22" s="88"/>
      <c r="J22" s="86"/>
      <c r="K22" s="32" t="str">
        <f t="shared" si="2"/>
        <v/>
      </c>
      <c r="L22" s="36" t="str">
        <f t="shared" si="3"/>
        <v/>
      </c>
      <c r="M22" s="31" t="e">
        <f t="shared" si="1"/>
        <v>#VALUE!</v>
      </c>
      <c r="N22" s="91"/>
      <c r="O22" s="96"/>
    </row>
    <row r="23" spans="1:15" ht="52.5" customHeight="1" thickBot="1" x14ac:dyDescent="0.3">
      <c r="A23" s="88"/>
      <c r="B23" s="91"/>
      <c r="C23" s="24">
        <v>14</v>
      </c>
      <c r="D23" s="41" t="s">
        <v>39</v>
      </c>
      <c r="E23" s="42" t="s">
        <v>67</v>
      </c>
      <c r="F23" s="43">
        <v>55</v>
      </c>
      <c r="G23" s="39">
        <v>0.22</v>
      </c>
      <c r="H23" s="40">
        <f t="shared" si="4"/>
        <v>12.1</v>
      </c>
      <c r="I23" s="88"/>
      <c r="J23" s="86"/>
      <c r="K23" s="32" t="str">
        <f t="shared" si="2"/>
        <v/>
      </c>
      <c r="L23" s="36" t="str">
        <f t="shared" si="3"/>
        <v/>
      </c>
      <c r="M23" s="31" t="e">
        <f t="shared" si="1"/>
        <v>#VALUE!</v>
      </c>
      <c r="N23" s="91"/>
      <c r="O23" s="96"/>
    </row>
    <row r="24" spans="1:15" ht="52.5" customHeight="1" thickBot="1" x14ac:dyDescent="0.3">
      <c r="A24" s="88"/>
      <c r="B24" s="91"/>
      <c r="C24" s="24">
        <v>15</v>
      </c>
      <c r="D24" s="41" t="s">
        <v>40</v>
      </c>
      <c r="E24" s="42" t="s">
        <v>67</v>
      </c>
      <c r="F24" s="43">
        <v>20</v>
      </c>
      <c r="G24" s="39">
        <v>0.16</v>
      </c>
      <c r="H24" s="40">
        <f t="shared" si="4"/>
        <v>3.2</v>
      </c>
      <c r="I24" s="88"/>
      <c r="J24" s="86"/>
      <c r="K24" s="32" t="str">
        <f t="shared" si="2"/>
        <v/>
      </c>
      <c r="L24" s="36" t="str">
        <f t="shared" si="3"/>
        <v/>
      </c>
      <c r="M24" s="31" t="e">
        <f t="shared" si="1"/>
        <v>#VALUE!</v>
      </c>
      <c r="N24" s="91"/>
      <c r="O24" s="96"/>
    </row>
    <row r="25" spans="1:15" ht="52.5" customHeight="1" thickBot="1" x14ac:dyDescent="0.3">
      <c r="A25" s="88"/>
      <c r="B25" s="91"/>
      <c r="C25" s="24">
        <v>16</v>
      </c>
      <c r="D25" s="41" t="s">
        <v>41</v>
      </c>
      <c r="E25" s="42" t="s">
        <v>67</v>
      </c>
      <c r="F25" s="43">
        <v>4</v>
      </c>
      <c r="G25" s="39">
        <v>12.1</v>
      </c>
      <c r="H25" s="40">
        <f t="shared" si="4"/>
        <v>48.4</v>
      </c>
      <c r="I25" s="88"/>
      <c r="J25" s="86"/>
      <c r="K25" s="32" t="str">
        <f t="shared" si="2"/>
        <v/>
      </c>
      <c r="L25" s="36" t="str">
        <f t="shared" si="3"/>
        <v/>
      </c>
      <c r="M25" s="31" t="e">
        <f t="shared" si="1"/>
        <v>#VALUE!</v>
      </c>
      <c r="N25" s="91"/>
      <c r="O25" s="96"/>
    </row>
    <row r="26" spans="1:15" ht="52.5" customHeight="1" thickBot="1" x14ac:dyDescent="0.3">
      <c r="A26" s="88"/>
      <c r="B26" s="91"/>
      <c r="C26" s="24">
        <v>17</v>
      </c>
      <c r="D26" s="41" t="s">
        <v>42</v>
      </c>
      <c r="E26" s="42" t="s">
        <v>67</v>
      </c>
      <c r="F26" s="43">
        <v>20</v>
      </c>
      <c r="G26" s="39">
        <v>12.1</v>
      </c>
      <c r="H26" s="40">
        <f t="shared" si="4"/>
        <v>242</v>
      </c>
      <c r="I26" s="88"/>
      <c r="J26" s="86"/>
      <c r="K26" s="32" t="str">
        <f t="shared" si="2"/>
        <v/>
      </c>
      <c r="L26" s="36" t="str">
        <f t="shared" si="3"/>
        <v/>
      </c>
      <c r="M26" s="31" t="e">
        <f t="shared" si="1"/>
        <v>#VALUE!</v>
      </c>
      <c r="N26" s="91"/>
      <c r="O26" s="96"/>
    </row>
    <row r="27" spans="1:15" ht="52.5" customHeight="1" thickBot="1" x14ac:dyDescent="0.3">
      <c r="A27" s="88"/>
      <c r="B27" s="91"/>
      <c r="C27" s="24">
        <v>18</v>
      </c>
      <c r="D27" s="41" t="s">
        <v>43</v>
      </c>
      <c r="E27" s="42" t="s">
        <v>67</v>
      </c>
      <c r="F27" s="43">
        <v>15</v>
      </c>
      <c r="G27" s="39">
        <v>12.1</v>
      </c>
      <c r="H27" s="40">
        <f t="shared" si="4"/>
        <v>181.5</v>
      </c>
      <c r="I27" s="88"/>
      <c r="J27" s="86"/>
      <c r="K27" s="32" t="str">
        <f t="shared" si="2"/>
        <v/>
      </c>
      <c r="L27" s="36" t="str">
        <f t="shared" si="3"/>
        <v/>
      </c>
      <c r="M27" s="31" t="e">
        <f t="shared" si="1"/>
        <v>#VALUE!</v>
      </c>
      <c r="N27" s="91"/>
      <c r="O27" s="96"/>
    </row>
    <row r="28" spans="1:15" ht="52.5" customHeight="1" thickBot="1" x14ac:dyDescent="0.3">
      <c r="A28" s="88"/>
      <c r="B28" s="91"/>
      <c r="C28" s="24">
        <v>19</v>
      </c>
      <c r="D28" s="41" t="s">
        <v>44</v>
      </c>
      <c r="E28" s="42" t="s">
        <v>67</v>
      </c>
      <c r="F28" s="43">
        <v>15</v>
      </c>
      <c r="G28" s="39">
        <v>12.1</v>
      </c>
      <c r="H28" s="40">
        <f t="shared" si="4"/>
        <v>181.5</v>
      </c>
      <c r="I28" s="88"/>
      <c r="J28" s="86"/>
      <c r="K28" s="32" t="str">
        <f t="shared" si="2"/>
        <v/>
      </c>
      <c r="L28" s="36" t="str">
        <f t="shared" si="3"/>
        <v/>
      </c>
      <c r="M28" s="31" t="e">
        <f t="shared" si="1"/>
        <v>#VALUE!</v>
      </c>
      <c r="N28" s="91"/>
      <c r="O28" s="96"/>
    </row>
    <row r="29" spans="1:15" ht="52.5" customHeight="1" thickBot="1" x14ac:dyDescent="0.3">
      <c r="A29" s="88"/>
      <c r="B29" s="91"/>
      <c r="C29" s="24">
        <v>20</v>
      </c>
      <c r="D29" s="41" t="s">
        <v>45</v>
      </c>
      <c r="E29" s="42" t="s">
        <v>67</v>
      </c>
      <c r="F29" s="43">
        <v>5</v>
      </c>
      <c r="G29" s="39">
        <v>12.1</v>
      </c>
      <c r="H29" s="40">
        <f t="shared" si="4"/>
        <v>60.5</v>
      </c>
      <c r="I29" s="88"/>
      <c r="J29" s="86"/>
      <c r="K29" s="32" t="str">
        <f t="shared" si="2"/>
        <v/>
      </c>
      <c r="L29" s="36" t="str">
        <f t="shared" si="3"/>
        <v/>
      </c>
      <c r="M29" s="31" t="e">
        <f t="shared" si="1"/>
        <v>#VALUE!</v>
      </c>
      <c r="N29" s="91"/>
      <c r="O29" s="96"/>
    </row>
    <row r="30" spans="1:15" ht="52.5" customHeight="1" thickBot="1" x14ac:dyDescent="0.3">
      <c r="A30" s="88"/>
      <c r="B30" s="91"/>
      <c r="C30" s="24">
        <v>21</v>
      </c>
      <c r="D30" s="41" t="s">
        <v>46</v>
      </c>
      <c r="E30" s="42" t="s">
        <v>67</v>
      </c>
      <c r="F30" s="43">
        <v>10</v>
      </c>
      <c r="G30" s="39">
        <v>5.21</v>
      </c>
      <c r="H30" s="40">
        <f t="shared" si="4"/>
        <v>52.1</v>
      </c>
      <c r="I30" s="88"/>
      <c r="J30" s="86"/>
      <c r="K30" s="32" t="str">
        <f t="shared" si="2"/>
        <v/>
      </c>
      <c r="L30" s="36" t="str">
        <f t="shared" si="3"/>
        <v/>
      </c>
      <c r="M30" s="31" t="e">
        <f t="shared" si="1"/>
        <v>#VALUE!</v>
      </c>
      <c r="N30" s="91"/>
      <c r="O30" s="96"/>
    </row>
    <row r="31" spans="1:15" ht="52.5" customHeight="1" thickBot="1" x14ac:dyDescent="0.3">
      <c r="A31" s="88"/>
      <c r="B31" s="91"/>
      <c r="C31" s="24">
        <v>22</v>
      </c>
      <c r="D31" s="41" t="s">
        <v>47</v>
      </c>
      <c r="E31" s="42" t="s">
        <v>67</v>
      </c>
      <c r="F31" s="43">
        <v>10</v>
      </c>
      <c r="G31" s="39">
        <v>9.5399999999999991</v>
      </c>
      <c r="H31" s="40">
        <f t="shared" si="4"/>
        <v>95.399999999999991</v>
      </c>
      <c r="I31" s="88"/>
      <c r="J31" s="86"/>
      <c r="K31" s="32" t="str">
        <f t="shared" si="2"/>
        <v/>
      </c>
      <c r="L31" s="36" t="str">
        <f t="shared" si="3"/>
        <v/>
      </c>
      <c r="M31" s="31" t="e">
        <f t="shared" si="1"/>
        <v>#VALUE!</v>
      </c>
      <c r="N31" s="91"/>
      <c r="O31" s="96"/>
    </row>
    <row r="32" spans="1:15" ht="52.5" customHeight="1" thickBot="1" x14ac:dyDescent="0.3">
      <c r="A32" s="88"/>
      <c r="B32" s="91"/>
      <c r="C32" s="24">
        <v>23</v>
      </c>
      <c r="D32" s="41" t="s">
        <v>48</v>
      </c>
      <c r="E32" s="42" t="s">
        <v>67</v>
      </c>
      <c r="F32" s="43">
        <v>10</v>
      </c>
      <c r="G32" s="39">
        <v>14.94</v>
      </c>
      <c r="H32" s="40">
        <f t="shared" si="4"/>
        <v>149.4</v>
      </c>
      <c r="I32" s="88"/>
      <c r="J32" s="86"/>
      <c r="K32" s="32" t="str">
        <f t="shared" si="2"/>
        <v/>
      </c>
      <c r="L32" s="36" t="str">
        <f t="shared" si="3"/>
        <v/>
      </c>
      <c r="M32" s="31" t="e">
        <f t="shared" si="1"/>
        <v>#VALUE!</v>
      </c>
      <c r="N32" s="91"/>
      <c r="O32" s="96"/>
    </row>
    <row r="33" spans="1:15" ht="52.5" customHeight="1" thickBot="1" x14ac:dyDescent="0.3">
      <c r="A33" s="88"/>
      <c r="B33" s="91"/>
      <c r="C33" s="24">
        <v>24</v>
      </c>
      <c r="D33" s="41" t="s">
        <v>49</v>
      </c>
      <c r="E33" s="42" t="s">
        <v>67</v>
      </c>
      <c r="F33" s="43">
        <v>10</v>
      </c>
      <c r="G33" s="39">
        <v>19.899999999999999</v>
      </c>
      <c r="H33" s="40">
        <f t="shared" si="4"/>
        <v>199</v>
      </c>
      <c r="I33" s="88"/>
      <c r="J33" s="86"/>
      <c r="K33" s="32" t="str">
        <f t="shared" si="2"/>
        <v/>
      </c>
      <c r="L33" s="36" t="str">
        <f t="shared" si="3"/>
        <v/>
      </c>
      <c r="M33" s="31" t="e">
        <f t="shared" si="1"/>
        <v>#VALUE!</v>
      </c>
      <c r="N33" s="91"/>
      <c r="O33" s="96"/>
    </row>
    <row r="34" spans="1:15" ht="52.5" customHeight="1" thickBot="1" x14ac:dyDescent="0.3">
      <c r="A34" s="88"/>
      <c r="B34" s="91"/>
      <c r="C34" s="24">
        <v>25</v>
      </c>
      <c r="D34" s="41" t="s">
        <v>50</v>
      </c>
      <c r="E34" s="42" t="s">
        <v>67</v>
      </c>
      <c r="F34" s="43">
        <v>8</v>
      </c>
      <c r="G34" s="39">
        <v>37.15</v>
      </c>
      <c r="H34" s="40">
        <f t="shared" si="4"/>
        <v>297.2</v>
      </c>
      <c r="I34" s="88"/>
      <c r="J34" s="86"/>
      <c r="K34" s="32" t="str">
        <f t="shared" si="2"/>
        <v/>
      </c>
      <c r="L34" s="36" t="str">
        <f t="shared" si="3"/>
        <v/>
      </c>
      <c r="M34" s="31" t="e">
        <f t="shared" si="1"/>
        <v>#VALUE!</v>
      </c>
      <c r="N34" s="91"/>
      <c r="O34" s="96"/>
    </row>
    <row r="35" spans="1:15" ht="52.5" customHeight="1" thickBot="1" x14ac:dyDescent="0.3">
      <c r="A35" s="88"/>
      <c r="B35" s="91"/>
      <c r="C35" s="24">
        <v>26</v>
      </c>
      <c r="D35" s="41" t="s">
        <v>51</v>
      </c>
      <c r="E35" s="42" t="s">
        <v>67</v>
      </c>
      <c r="F35" s="43">
        <v>5</v>
      </c>
      <c r="G35" s="39">
        <v>8</v>
      </c>
      <c r="H35" s="40">
        <f t="shared" si="4"/>
        <v>40</v>
      </c>
      <c r="I35" s="88"/>
      <c r="J35" s="86"/>
      <c r="K35" s="32" t="str">
        <f t="shared" si="2"/>
        <v/>
      </c>
      <c r="L35" s="36" t="str">
        <f t="shared" si="3"/>
        <v/>
      </c>
      <c r="M35" s="31" t="e">
        <f t="shared" si="1"/>
        <v>#VALUE!</v>
      </c>
      <c r="N35" s="91"/>
      <c r="O35" s="96"/>
    </row>
    <row r="36" spans="1:15" ht="52.5" customHeight="1" thickBot="1" x14ac:dyDescent="0.3">
      <c r="A36" s="88"/>
      <c r="B36" s="91"/>
      <c r="C36" s="24">
        <v>27</v>
      </c>
      <c r="D36" s="41" t="s">
        <v>52</v>
      </c>
      <c r="E36" s="42" t="s">
        <v>67</v>
      </c>
      <c r="F36" s="43">
        <v>25</v>
      </c>
      <c r="G36" s="39">
        <v>8.02</v>
      </c>
      <c r="H36" s="40">
        <f t="shared" si="4"/>
        <v>200.5</v>
      </c>
      <c r="I36" s="88"/>
      <c r="J36" s="86"/>
      <c r="K36" s="32" t="str">
        <f t="shared" si="2"/>
        <v/>
      </c>
      <c r="L36" s="36" t="str">
        <f t="shared" si="3"/>
        <v/>
      </c>
      <c r="M36" s="31" t="e">
        <f t="shared" si="1"/>
        <v>#VALUE!</v>
      </c>
      <c r="N36" s="91"/>
      <c r="O36" s="96"/>
    </row>
    <row r="37" spans="1:15" ht="52.5" customHeight="1" thickBot="1" x14ac:dyDescent="0.3">
      <c r="A37" s="88"/>
      <c r="B37" s="91"/>
      <c r="C37" s="24">
        <v>28</v>
      </c>
      <c r="D37" s="41" t="s">
        <v>53</v>
      </c>
      <c r="E37" s="42" t="s">
        <v>67</v>
      </c>
      <c r="F37" s="43">
        <v>25</v>
      </c>
      <c r="G37" s="39">
        <v>8.0399999999999991</v>
      </c>
      <c r="H37" s="40">
        <f t="shared" si="4"/>
        <v>200.99999999999997</v>
      </c>
      <c r="I37" s="88"/>
      <c r="J37" s="86"/>
      <c r="K37" s="32" t="str">
        <f t="shared" si="2"/>
        <v/>
      </c>
      <c r="L37" s="36" t="str">
        <f t="shared" si="3"/>
        <v/>
      </c>
      <c r="M37" s="31" t="e">
        <f t="shared" si="1"/>
        <v>#VALUE!</v>
      </c>
      <c r="N37" s="91"/>
      <c r="O37" s="96"/>
    </row>
    <row r="38" spans="1:15" ht="52.5" customHeight="1" thickBot="1" x14ac:dyDescent="0.3">
      <c r="A38" s="88"/>
      <c r="B38" s="91"/>
      <c r="C38" s="24">
        <v>29</v>
      </c>
      <c r="D38" s="41" t="s">
        <v>54</v>
      </c>
      <c r="E38" s="42" t="s">
        <v>67</v>
      </c>
      <c r="F38" s="43">
        <v>25</v>
      </c>
      <c r="G38" s="39">
        <v>8.0399999999999991</v>
      </c>
      <c r="H38" s="40">
        <f t="shared" si="4"/>
        <v>200.99999999999997</v>
      </c>
      <c r="I38" s="88"/>
      <c r="J38" s="86"/>
      <c r="K38" s="32" t="str">
        <f t="shared" si="2"/>
        <v/>
      </c>
      <c r="L38" s="36" t="str">
        <f t="shared" si="3"/>
        <v/>
      </c>
      <c r="M38" s="31" t="e">
        <f t="shared" si="1"/>
        <v>#VALUE!</v>
      </c>
      <c r="N38" s="91"/>
      <c r="O38" s="96"/>
    </row>
    <row r="39" spans="1:15" ht="52.5" customHeight="1" thickBot="1" x14ac:dyDescent="0.3">
      <c r="A39" s="88"/>
      <c r="B39" s="91"/>
      <c r="C39" s="24">
        <v>30</v>
      </c>
      <c r="D39" s="41" t="s">
        <v>55</v>
      </c>
      <c r="E39" s="42" t="s">
        <v>67</v>
      </c>
      <c r="F39" s="43">
        <v>25</v>
      </c>
      <c r="G39" s="39">
        <v>8.0399999999999991</v>
      </c>
      <c r="H39" s="40">
        <f t="shared" si="4"/>
        <v>200.99999999999997</v>
      </c>
      <c r="I39" s="88"/>
      <c r="J39" s="86"/>
      <c r="K39" s="32" t="str">
        <f t="shared" si="2"/>
        <v/>
      </c>
      <c r="L39" s="36" t="str">
        <f t="shared" si="3"/>
        <v/>
      </c>
      <c r="M39" s="31" t="e">
        <f t="shared" si="1"/>
        <v>#VALUE!</v>
      </c>
      <c r="N39" s="91"/>
      <c r="O39" s="96"/>
    </row>
    <row r="40" spans="1:15" ht="52.5" customHeight="1" thickBot="1" x14ac:dyDescent="0.3">
      <c r="A40" s="88"/>
      <c r="B40" s="91"/>
      <c r="C40" s="24">
        <v>31</v>
      </c>
      <c r="D40" s="41" t="s">
        <v>56</v>
      </c>
      <c r="E40" s="42" t="s">
        <v>67</v>
      </c>
      <c r="F40" s="43">
        <v>15</v>
      </c>
      <c r="G40" s="39">
        <v>12.6</v>
      </c>
      <c r="H40" s="40">
        <f t="shared" si="4"/>
        <v>189</v>
      </c>
      <c r="I40" s="88"/>
      <c r="J40" s="86"/>
      <c r="K40" s="32" t="str">
        <f t="shared" si="2"/>
        <v/>
      </c>
      <c r="L40" s="36" t="str">
        <f t="shared" si="3"/>
        <v/>
      </c>
      <c r="M40" s="31" t="e">
        <f t="shared" si="1"/>
        <v>#VALUE!</v>
      </c>
      <c r="N40" s="91"/>
      <c r="O40" s="96"/>
    </row>
    <row r="41" spans="1:15" ht="52.5" customHeight="1" thickBot="1" x14ac:dyDescent="0.3">
      <c r="A41" s="88"/>
      <c r="B41" s="91"/>
      <c r="C41" s="24">
        <v>32</v>
      </c>
      <c r="D41" s="41" t="s">
        <v>57</v>
      </c>
      <c r="E41" s="42" t="s">
        <v>67</v>
      </c>
      <c r="F41" s="43">
        <v>25</v>
      </c>
      <c r="G41" s="39">
        <v>15.53</v>
      </c>
      <c r="H41" s="40">
        <f t="shared" si="4"/>
        <v>388.25</v>
      </c>
      <c r="I41" s="88"/>
      <c r="J41" s="86"/>
      <c r="K41" s="32" t="str">
        <f t="shared" si="2"/>
        <v/>
      </c>
      <c r="L41" s="36" t="str">
        <f t="shared" si="3"/>
        <v/>
      </c>
      <c r="M41" s="31" t="e">
        <f t="shared" si="1"/>
        <v>#VALUE!</v>
      </c>
      <c r="N41" s="91"/>
      <c r="O41" s="96"/>
    </row>
    <row r="42" spans="1:15" ht="52.5" customHeight="1" thickBot="1" x14ac:dyDescent="0.3">
      <c r="A42" s="88"/>
      <c r="B42" s="91"/>
      <c r="C42" s="24">
        <v>33</v>
      </c>
      <c r="D42" s="41" t="s">
        <v>58</v>
      </c>
      <c r="E42" s="42" t="s">
        <v>67</v>
      </c>
      <c r="F42" s="43">
        <v>25</v>
      </c>
      <c r="G42" s="39">
        <v>15.53</v>
      </c>
      <c r="H42" s="40">
        <f t="shared" si="4"/>
        <v>388.25</v>
      </c>
      <c r="I42" s="88"/>
      <c r="J42" s="86"/>
      <c r="K42" s="32" t="str">
        <f t="shared" si="2"/>
        <v/>
      </c>
      <c r="L42" s="36" t="str">
        <f t="shared" si="3"/>
        <v/>
      </c>
      <c r="M42" s="31" t="e">
        <f t="shared" si="1"/>
        <v>#VALUE!</v>
      </c>
      <c r="N42" s="91"/>
      <c r="O42" s="96"/>
    </row>
    <row r="43" spans="1:15" ht="52.5" customHeight="1" thickBot="1" x14ac:dyDescent="0.3">
      <c r="A43" s="88"/>
      <c r="B43" s="91"/>
      <c r="C43" s="24">
        <v>34</v>
      </c>
      <c r="D43" s="41" t="s">
        <v>59</v>
      </c>
      <c r="E43" s="42" t="s">
        <v>67</v>
      </c>
      <c r="F43" s="43">
        <v>25</v>
      </c>
      <c r="G43" s="39">
        <v>17.829999999999998</v>
      </c>
      <c r="H43" s="40">
        <f t="shared" si="4"/>
        <v>445.74999999999994</v>
      </c>
      <c r="I43" s="88"/>
      <c r="J43" s="86"/>
      <c r="K43" s="32" t="str">
        <f t="shared" si="2"/>
        <v/>
      </c>
      <c r="L43" s="36" t="str">
        <f t="shared" si="3"/>
        <v/>
      </c>
      <c r="M43" s="31" t="e">
        <f t="shared" si="1"/>
        <v>#VALUE!</v>
      </c>
      <c r="N43" s="91"/>
      <c r="O43" s="96"/>
    </row>
    <row r="44" spans="1:15" ht="52.5" customHeight="1" thickBot="1" x14ac:dyDescent="0.3">
      <c r="A44" s="88"/>
      <c r="B44" s="91"/>
      <c r="C44" s="24">
        <v>35</v>
      </c>
      <c r="D44" s="44" t="s">
        <v>60</v>
      </c>
      <c r="E44" s="42" t="s">
        <v>67</v>
      </c>
      <c r="F44" s="43">
        <v>20</v>
      </c>
      <c r="G44" s="39">
        <v>4.5999999999999996</v>
      </c>
      <c r="H44" s="40">
        <f t="shared" si="4"/>
        <v>92</v>
      </c>
      <c r="I44" s="88"/>
      <c r="J44" s="86"/>
      <c r="K44" s="32" t="str">
        <f t="shared" si="2"/>
        <v/>
      </c>
      <c r="L44" s="36" t="str">
        <f t="shared" si="3"/>
        <v/>
      </c>
      <c r="M44" s="31" t="e">
        <f t="shared" si="1"/>
        <v>#VALUE!</v>
      </c>
      <c r="N44" s="91"/>
      <c r="O44" s="96"/>
    </row>
    <row r="45" spans="1:15" ht="52.5" customHeight="1" thickBot="1" x14ac:dyDescent="0.3">
      <c r="A45" s="88"/>
      <c r="B45" s="91"/>
      <c r="C45" s="24">
        <v>36</v>
      </c>
      <c r="D45" s="41" t="s">
        <v>61</v>
      </c>
      <c r="E45" s="42" t="s">
        <v>67</v>
      </c>
      <c r="F45" s="43">
        <v>20</v>
      </c>
      <c r="G45" s="39">
        <v>0.25</v>
      </c>
      <c r="H45" s="40">
        <f t="shared" si="4"/>
        <v>5</v>
      </c>
      <c r="I45" s="88"/>
      <c r="J45" s="86"/>
      <c r="K45" s="32" t="str">
        <f t="shared" si="2"/>
        <v/>
      </c>
      <c r="L45" s="36" t="str">
        <f t="shared" si="3"/>
        <v/>
      </c>
      <c r="M45" s="31" t="e">
        <f t="shared" si="1"/>
        <v>#VALUE!</v>
      </c>
      <c r="N45" s="91"/>
      <c r="O45" s="96"/>
    </row>
    <row r="46" spans="1:15" ht="52.5" customHeight="1" x14ac:dyDescent="0.25">
      <c r="A46" s="89"/>
      <c r="B46" s="92"/>
      <c r="C46" s="24">
        <v>37</v>
      </c>
      <c r="D46" s="41" t="s">
        <v>62</v>
      </c>
      <c r="E46" s="42" t="s">
        <v>67</v>
      </c>
      <c r="F46" s="43">
        <v>10</v>
      </c>
      <c r="G46" s="39">
        <v>4.72</v>
      </c>
      <c r="H46" s="40">
        <f t="shared" si="4"/>
        <v>47.199999999999996</v>
      </c>
      <c r="I46" s="89"/>
      <c r="J46" s="86"/>
      <c r="K46" s="32" t="str">
        <f t="shared" si="2"/>
        <v/>
      </c>
      <c r="L46" s="36" t="str">
        <f t="shared" si="3"/>
        <v/>
      </c>
      <c r="M46" s="31" t="e">
        <f t="shared" si="1"/>
        <v>#VALUE!</v>
      </c>
      <c r="N46" s="92"/>
      <c r="O46" s="97"/>
    </row>
    <row r="47" spans="1:15" ht="15.75" thickBot="1" x14ac:dyDescent="0.3">
      <c r="A47" s="45"/>
      <c r="B47" s="45"/>
      <c r="C47" s="46"/>
      <c r="D47" s="47"/>
      <c r="E47" s="45"/>
      <c r="F47" s="48"/>
      <c r="G47" s="49"/>
      <c r="H47" s="50"/>
      <c r="I47" s="48"/>
      <c r="J47" s="51"/>
      <c r="L47" s="52"/>
      <c r="M47" s="52"/>
      <c r="N47" s="49"/>
      <c r="O47" s="53"/>
    </row>
    <row r="48" spans="1:15" ht="15.75" thickBot="1" x14ac:dyDescent="0.3">
      <c r="A48" s="54"/>
      <c r="B48" s="54"/>
      <c r="C48" s="55"/>
      <c r="D48" s="56"/>
      <c r="E48" s="54"/>
      <c r="F48" s="57"/>
      <c r="G48" s="58">
        <f>SUM(G10:G46)</f>
        <v>737.28</v>
      </c>
      <c r="H48" s="59">
        <f>SUM(H10:H46)</f>
        <v>29020.000000000004</v>
      </c>
      <c r="I48" s="48"/>
      <c r="J48" s="60"/>
      <c r="K48" s="60"/>
      <c r="L48" s="61">
        <f>SUM(L10:L14)</f>
        <v>0</v>
      </c>
      <c r="M48" s="61" t="e">
        <f>SUM(M10:M46)</f>
        <v>#VALUE!</v>
      </c>
      <c r="N48" s="62" t="e">
        <f>SUM(N10:N14)+SUM(M15:M46)</f>
        <v>#VALUE!</v>
      </c>
      <c r="O48" s="53"/>
    </row>
    <row r="49" spans="1:15" x14ac:dyDescent="0.25">
      <c r="A49" s="45"/>
      <c r="B49" s="45"/>
      <c r="C49" s="63"/>
      <c r="D49" s="64"/>
      <c r="E49" s="45"/>
      <c r="G49" s="49"/>
      <c r="H49" s="65"/>
      <c r="I49" s="48"/>
      <c r="J49" s="66"/>
      <c r="K49" s="67"/>
      <c r="L49" s="68"/>
      <c r="M49" s="69"/>
      <c r="N49" s="70"/>
      <c r="O49" s="53"/>
    </row>
    <row r="50" spans="1:15" x14ac:dyDescent="0.25">
      <c r="A50" s="45"/>
      <c r="B50" s="45"/>
      <c r="C50" s="63"/>
      <c r="D50" s="71"/>
      <c r="E50" s="45"/>
      <c r="F50" s="123">
        <v>15</v>
      </c>
      <c r="G50" s="119"/>
      <c r="I50" s="48"/>
      <c r="J50" s="124">
        <v>16</v>
      </c>
      <c r="K50" s="124"/>
      <c r="L50" s="125"/>
      <c r="M50" s="69"/>
      <c r="N50" s="70"/>
      <c r="O50" s="53"/>
    </row>
    <row r="51" spans="1:15" x14ac:dyDescent="0.25">
      <c r="A51" s="64"/>
      <c r="B51" s="64"/>
      <c r="C51" s="72"/>
      <c r="D51" s="72"/>
      <c r="E51" s="48"/>
      <c r="F51" s="128" t="s">
        <v>20</v>
      </c>
      <c r="G51" s="119"/>
      <c r="I51" s="48"/>
      <c r="J51" s="126" t="s">
        <v>21</v>
      </c>
      <c r="K51" s="126"/>
      <c r="L51" s="127"/>
      <c r="M51" s="73"/>
      <c r="N51" s="74"/>
      <c r="O51" s="53"/>
    </row>
    <row r="52" spans="1:15" ht="15.75" thickBot="1" x14ac:dyDescent="0.3">
      <c r="A52" s="64"/>
      <c r="B52" s="64"/>
      <c r="C52" s="72"/>
      <c r="D52" s="72"/>
      <c r="E52" s="48"/>
      <c r="I52" s="48"/>
      <c r="J52" s="120"/>
      <c r="K52" s="121"/>
      <c r="L52" s="75"/>
      <c r="M52" s="49"/>
      <c r="N52" s="76"/>
      <c r="O52" s="53"/>
    </row>
    <row r="53" spans="1:15" ht="15.75" thickBot="1" x14ac:dyDescent="0.3">
      <c r="A53" s="45"/>
      <c r="B53" s="45"/>
      <c r="C53" s="63"/>
      <c r="D53" s="64"/>
      <c r="E53" s="45"/>
      <c r="F53" s="77" t="s">
        <v>17</v>
      </c>
      <c r="G53" s="78">
        <f>H48</f>
        <v>29020.000000000004</v>
      </c>
      <c r="I53" s="48"/>
      <c r="J53" s="122" t="s">
        <v>17</v>
      </c>
      <c r="K53" s="119"/>
      <c r="L53" s="79" t="e">
        <f>SUM(M10:M14)+SUM(M15:M46)</f>
        <v>#VALUE!</v>
      </c>
      <c r="M53" s="80"/>
      <c r="N53" s="70"/>
      <c r="O53" s="53"/>
    </row>
    <row r="54" spans="1:15" ht="15.75" thickBot="1" x14ac:dyDescent="0.3">
      <c r="A54" s="45"/>
      <c r="B54" s="45"/>
      <c r="C54" s="63"/>
      <c r="D54" s="64"/>
      <c r="E54" s="45"/>
      <c r="F54" s="55"/>
      <c r="G54" s="81"/>
      <c r="I54" s="48"/>
      <c r="J54" s="120"/>
      <c r="K54" s="121"/>
      <c r="L54" s="82"/>
      <c r="M54" s="80"/>
      <c r="N54" s="70"/>
      <c r="O54" s="53"/>
    </row>
    <row r="55" spans="1:15" ht="15.75" thickBot="1" x14ac:dyDescent="0.3">
      <c r="F55" s="83" t="s">
        <v>19</v>
      </c>
      <c r="G55" s="78">
        <f>G53*24%</f>
        <v>6964.8</v>
      </c>
      <c r="J55" s="118" t="s">
        <v>19</v>
      </c>
      <c r="K55" s="119"/>
      <c r="L55" s="84" t="e">
        <f>L53*0.24</f>
        <v>#VALUE!</v>
      </c>
      <c r="M55" s="80"/>
      <c r="N55" s="70"/>
      <c r="O55" s="53"/>
    </row>
    <row r="56" spans="1:15" ht="15.75" thickBot="1" x14ac:dyDescent="0.3">
      <c r="F56" s="49"/>
      <c r="G56" s="81"/>
      <c r="J56" s="120"/>
      <c r="K56" s="121"/>
      <c r="L56" s="75"/>
      <c r="M56" s="49"/>
      <c r="N56" s="70"/>
      <c r="O56" s="53"/>
    </row>
    <row r="57" spans="1:15" ht="15.75" thickBot="1" x14ac:dyDescent="0.3">
      <c r="F57" s="77" t="s">
        <v>18</v>
      </c>
      <c r="G57" s="78">
        <f>G53+G55</f>
        <v>35984.800000000003</v>
      </c>
      <c r="J57" s="122" t="s">
        <v>18</v>
      </c>
      <c r="K57" s="119"/>
      <c r="L57" s="79" t="e">
        <f>SUM(L53+L55)</f>
        <v>#VALUE!</v>
      </c>
      <c r="M57" s="80"/>
      <c r="N57" s="70"/>
      <c r="O57" s="53"/>
    </row>
    <row r="58" spans="1:15" x14ac:dyDescent="0.25">
      <c r="J58" s="66"/>
      <c r="K58" s="67"/>
      <c r="L58" s="68"/>
      <c r="M58" s="69"/>
      <c r="N58" s="70"/>
    </row>
    <row r="59" spans="1:15" x14ac:dyDescent="0.25">
      <c r="J59" s="66"/>
      <c r="K59" s="67"/>
      <c r="L59" s="68"/>
      <c r="M59" s="69"/>
      <c r="N59" s="70"/>
      <c r="O59" s="85"/>
    </row>
  </sheetData>
  <sheetProtection password="CC1B" sheet="1" objects="1" scenarios="1"/>
  <mergeCells count="23">
    <mergeCell ref="J55:K55"/>
    <mergeCell ref="J56:K56"/>
    <mergeCell ref="J57:K57"/>
    <mergeCell ref="F50:G50"/>
    <mergeCell ref="J50:L50"/>
    <mergeCell ref="J51:L51"/>
    <mergeCell ref="J52:K52"/>
    <mergeCell ref="J53:K53"/>
    <mergeCell ref="J54:K54"/>
    <mergeCell ref="F51:G51"/>
    <mergeCell ref="A7:F7"/>
    <mergeCell ref="G7:I7"/>
    <mergeCell ref="J7:O7"/>
    <mergeCell ref="A10:A14"/>
    <mergeCell ref="B10:B14"/>
    <mergeCell ref="I10:I14"/>
    <mergeCell ref="N10:N14"/>
    <mergeCell ref="O10:O14"/>
    <mergeCell ref="A15:A46"/>
    <mergeCell ref="B15:B46"/>
    <mergeCell ref="I15:I46"/>
    <mergeCell ref="N15:N46"/>
    <mergeCell ref="O15:O46"/>
  </mergeCells>
  <conditionalFormatting sqref="K10:K47">
    <cfRule type="cellIs" dxfId="2" priority="1" operator="lessThan">
      <formula>0</formula>
    </cfRule>
    <cfRule type="cellIs" dxfId="1" priority="2" operator="greaterThan">
      <formula>0.701</formula>
    </cfRule>
  </conditionalFormatting>
  <conditionalFormatting sqref="K10:K46">
    <cfRule type="cellIs" dxfId="0" priority="3" operator="between">
      <formula>0</formula>
      <formula>0.7</formula>
    </cfRule>
  </conditionalFormatting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Vasilis Charitakis</dc:creator>
  <cp:lastModifiedBy>Chrysoula</cp:lastModifiedBy>
  <dcterms:created xsi:type="dcterms:W3CDTF">2020-07-20T11:00:42Z</dcterms:created>
  <dcterms:modified xsi:type="dcterms:W3CDTF">2026-11-04T09:52:37Z</dcterms:modified>
</cp:coreProperties>
</file>